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13_ncr:1_{45159565-BBEB-49BD-A4A6-F5D5266C1A36}" xr6:coauthVersionLast="36" xr6:coauthVersionMax="47" xr10:uidLastSave="{00000000-0000-0000-0000-000000000000}"/>
  <bookViews>
    <workbookView xWindow="0" yWindow="0" windowWidth="19200" windowHeight="6350" firstSheet="2" activeTab="6" xr2:uid="{00000000-000D-0000-FFFF-FFFF00000000}"/>
  </bookViews>
  <sheets>
    <sheet name="GIS Data Pull" sheetId="25" r:id="rId1"/>
    <sheet name="Pivot Table" sheetId="3" r:id="rId2"/>
    <sheet name="Raw Acreages" sheetId="1" r:id="rId3"/>
    <sheet name="Cumulative Acreages" sheetId="24" r:id="rId4"/>
    <sheet name="Landcover %" sheetId="26" r:id="rId5"/>
    <sheet name="% Values All" sheetId="27" r:id="rId6"/>
    <sheet name="% Values Target Stations" sheetId="30" r:id="rId7"/>
  </sheets>
  <definedNames>
    <definedName name="_xlnm._FilterDatabase" localSheetId="5" hidden="1">'% Values All'!$A$1:$M$35</definedName>
    <definedName name="_xlnm.Database">'Raw Acreages'!$A$1:$E$326</definedName>
  </definedNames>
  <calcPr calcId="179021"/>
  <pivotCaches>
    <pivotCache cacheId="0" r:id="rId8"/>
  </pivotCaches>
</workbook>
</file>

<file path=xl/calcChain.xml><?xml version="1.0" encoding="utf-8"?>
<calcChain xmlns="http://schemas.openxmlformats.org/spreadsheetml/2006/main">
  <c r="B10" i="24" l="1"/>
  <c r="C15" i="24"/>
  <c r="D15" i="24"/>
  <c r="E15" i="24"/>
  <c r="F15" i="24"/>
  <c r="G15" i="24"/>
  <c r="H15" i="24"/>
  <c r="I15" i="24"/>
  <c r="J15" i="24"/>
  <c r="K15" i="24"/>
  <c r="L15" i="24"/>
  <c r="M15" i="24"/>
  <c r="B15" i="24"/>
  <c r="C29" i="24"/>
  <c r="D29" i="24"/>
  <c r="E29" i="24"/>
  <c r="F29" i="24"/>
  <c r="F28" i="24" s="1"/>
  <c r="G29" i="24"/>
  <c r="H29" i="24"/>
  <c r="I29" i="24"/>
  <c r="I28" i="24" s="1"/>
  <c r="J29" i="24"/>
  <c r="J28" i="24" s="1"/>
  <c r="K29" i="24"/>
  <c r="K28" i="24" s="1"/>
  <c r="L29" i="24"/>
  <c r="L28" i="24" s="1"/>
  <c r="M29" i="24"/>
  <c r="B29" i="24"/>
  <c r="C30" i="24"/>
  <c r="D30" i="24"/>
  <c r="E30" i="24"/>
  <c r="F30" i="24"/>
  <c r="G30" i="24"/>
  <c r="H30" i="24"/>
  <c r="I30" i="24"/>
  <c r="J30" i="24"/>
  <c r="K30" i="24"/>
  <c r="L30" i="24"/>
  <c r="M30" i="24"/>
  <c r="B30" i="24"/>
  <c r="C31" i="24"/>
  <c r="D31" i="24"/>
  <c r="E31" i="24"/>
  <c r="F31" i="24"/>
  <c r="G31" i="24"/>
  <c r="H31" i="24"/>
  <c r="I31" i="24"/>
  <c r="J31" i="24"/>
  <c r="K31" i="24"/>
  <c r="L31" i="24"/>
  <c r="M31" i="24"/>
  <c r="B31" i="24"/>
  <c r="C32" i="24"/>
  <c r="D32" i="24"/>
  <c r="E32" i="24"/>
  <c r="F32" i="24"/>
  <c r="G32" i="24"/>
  <c r="H32" i="24"/>
  <c r="I32" i="24"/>
  <c r="J32" i="24"/>
  <c r="K32" i="24"/>
  <c r="L32" i="24"/>
  <c r="M32" i="24"/>
  <c r="B32" i="24"/>
  <c r="C33" i="24"/>
  <c r="D33" i="24"/>
  <c r="E33" i="24"/>
  <c r="F33" i="24"/>
  <c r="G33" i="24"/>
  <c r="H33" i="24"/>
  <c r="I33" i="24"/>
  <c r="J33" i="24"/>
  <c r="K33" i="24"/>
  <c r="L33" i="24"/>
  <c r="M33" i="24"/>
  <c r="B33" i="24"/>
  <c r="C34" i="24"/>
  <c r="D34" i="24"/>
  <c r="E34" i="24"/>
  <c r="F34" i="24"/>
  <c r="G34" i="24"/>
  <c r="H34" i="24"/>
  <c r="I34" i="24"/>
  <c r="J34" i="24"/>
  <c r="K34" i="24"/>
  <c r="L34" i="24"/>
  <c r="M34" i="24"/>
  <c r="B34" i="24"/>
  <c r="C35" i="24"/>
  <c r="D35" i="24"/>
  <c r="E35" i="24"/>
  <c r="F35" i="24"/>
  <c r="G35" i="24"/>
  <c r="H35" i="24"/>
  <c r="I35" i="24"/>
  <c r="J35" i="24"/>
  <c r="K35" i="24"/>
  <c r="L35" i="24"/>
  <c r="M35" i="24"/>
  <c r="B35" i="24"/>
  <c r="C36" i="24"/>
  <c r="D36" i="24"/>
  <c r="E36" i="24"/>
  <c r="F36" i="24"/>
  <c r="G36" i="24"/>
  <c r="H36" i="24"/>
  <c r="I36" i="24"/>
  <c r="J36" i="24"/>
  <c r="K36" i="24"/>
  <c r="L36" i="24"/>
  <c r="M36" i="24"/>
  <c r="B36" i="24"/>
  <c r="C37" i="24"/>
  <c r="D37" i="24"/>
  <c r="E37" i="24"/>
  <c r="F37" i="24"/>
  <c r="G37" i="24"/>
  <c r="H37" i="24"/>
  <c r="I37" i="24"/>
  <c r="J37" i="24"/>
  <c r="K37" i="24"/>
  <c r="L37" i="24"/>
  <c r="M37" i="24"/>
  <c r="B37" i="24"/>
  <c r="C14" i="24"/>
  <c r="D14" i="24"/>
  <c r="E14" i="24"/>
  <c r="F14" i="24"/>
  <c r="G14" i="24"/>
  <c r="H14" i="24"/>
  <c r="I14" i="24"/>
  <c r="J14" i="24"/>
  <c r="K14" i="24"/>
  <c r="L14" i="24"/>
  <c r="M14" i="24"/>
  <c r="B14" i="24"/>
  <c r="C13" i="24"/>
  <c r="D13" i="24"/>
  <c r="E13" i="24"/>
  <c r="F13" i="24"/>
  <c r="G13" i="24"/>
  <c r="H13" i="24"/>
  <c r="I13" i="24"/>
  <c r="J13" i="24"/>
  <c r="K13" i="24"/>
  <c r="L13" i="24"/>
  <c r="M13" i="24"/>
  <c r="B13" i="24"/>
  <c r="C12" i="24"/>
  <c r="D12" i="24"/>
  <c r="E12" i="24"/>
  <c r="F12" i="24"/>
  <c r="G12" i="24"/>
  <c r="H12" i="24"/>
  <c r="I12" i="24"/>
  <c r="J12" i="24"/>
  <c r="K12" i="24"/>
  <c r="L12" i="24"/>
  <c r="M12" i="24"/>
  <c r="B12" i="24"/>
  <c r="C11" i="24"/>
  <c r="D11" i="24"/>
  <c r="E11" i="24"/>
  <c r="F11" i="24"/>
  <c r="G11" i="24"/>
  <c r="H11" i="24"/>
  <c r="I11" i="24"/>
  <c r="J11" i="24"/>
  <c r="K11" i="24"/>
  <c r="L11" i="24"/>
  <c r="M11" i="24"/>
  <c r="B11" i="24"/>
  <c r="C10" i="24"/>
  <c r="D10" i="24"/>
  <c r="E10" i="24"/>
  <c r="F10" i="24"/>
  <c r="G10" i="24"/>
  <c r="H10" i="24"/>
  <c r="I10" i="24"/>
  <c r="J10" i="24"/>
  <c r="K10" i="24"/>
  <c r="L10" i="24"/>
  <c r="M10" i="24"/>
  <c r="C5" i="24"/>
  <c r="D5" i="24"/>
  <c r="E5" i="24"/>
  <c r="F5" i="24"/>
  <c r="G5" i="24"/>
  <c r="H5" i="24"/>
  <c r="I5" i="24"/>
  <c r="J5" i="24"/>
  <c r="K5" i="24"/>
  <c r="L5" i="24"/>
  <c r="M5" i="24"/>
  <c r="B5" i="24"/>
  <c r="C9" i="24"/>
  <c r="D9" i="24"/>
  <c r="E9" i="24"/>
  <c r="F9" i="24"/>
  <c r="G9" i="24"/>
  <c r="H9" i="24"/>
  <c r="I9" i="24"/>
  <c r="J9" i="24"/>
  <c r="K9" i="24"/>
  <c r="L9" i="24"/>
  <c r="M9" i="24"/>
  <c r="C8" i="24"/>
  <c r="D8" i="24"/>
  <c r="E8" i="24"/>
  <c r="F8" i="24"/>
  <c r="G8" i="24"/>
  <c r="H8" i="24"/>
  <c r="I8" i="24"/>
  <c r="J8" i="24"/>
  <c r="K8" i="24"/>
  <c r="L8" i="24"/>
  <c r="M8" i="24"/>
  <c r="B9" i="24"/>
  <c r="B8" i="24"/>
  <c r="C7" i="24"/>
  <c r="D7" i="24"/>
  <c r="E7" i="24"/>
  <c r="F7" i="24"/>
  <c r="G7" i="24"/>
  <c r="H7" i="24"/>
  <c r="I7" i="24"/>
  <c r="J7" i="24"/>
  <c r="K7" i="24"/>
  <c r="L7" i="24"/>
  <c r="M7" i="24"/>
  <c r="B7" i="24"/>
  <c r="C6" i="24"/>
  <c r="D6" i="24"/>
  <c r="E6" i="24"/>
  <c r="F6" i="24"/>
  <c r="G6" i="24"/>
  <c r="H6" i="24"/>
  <c r="I6" i="24"/>
  <c r="J6" i="24"/>
  <c r="K6" i="24"/>
  <c r="L6" i="24"/>
  <c r="M6" i="24"/>
  <c r="B6" i="24"/>
  <c r="C4" i="24"/>
  <c r="D4" i="24"/>
  <c r="E4" i="24"/>
  <c r="F4" i="24"/>
  <c r="G4" i="24"/>
  <c r="H4" i="24"/>
  <c r="I4" i="24"/>
  <c r="J4" i="24"/>
  <c r="K4" i="24"/>
  <c r="L4" i="24"/>
  <c r="M4" i="24"/>
  <c r="B4" i="24"/>
  <c r="C3" i="24"/>
  <c r="D3" i="24"/>
  <c r="E3" i="24"/>
  <c r="F3" i="24"/>
  <c r="G3" i="24"/>
  <c r="H3" i="24"/>
  <c r="I3" i="24"/>
  <c r="J3" i="24"/>
  <c r="K3" i="24"/>
  <c r="L3" i="24"/>
  <c r="M3" i="24"/>
  <c r="B3" i="24"/>
  <c r="O12" i="24" l="1"/>
  <c r="O11" i="24"/>
  <c r="H10" i="26" s="1"/>
  <c r="O13" i="24"/>
  <c r="O10" i="24"/>
  <c r="K27" i="24"/>
  <c r="M12" i="26"/>
  <c r="L27" i="24"/>
  <c r="J27" i="24"/>
  <c r="M10" i="26"/>
  <c r="I9" i="26"/>
  <c r="I11" i="26"/>
  <c r="I12" i="26"/>
  <c r="I27" i="24"/>
  <c r="C34" i="26"/>
  <c r="M11" i="26"/>
  <c r="L11" i="26"/>
  <c r="K11" i="26"/>
  <c r="J11" i="26"/>
  <c r="H9" i="26"/>
  <c r="H11" i="26"/>
  <c r="H12" i="26"/>
  <c r="M9" i="26"/>
  <c r="L9" i="26"/>
  <c r="J9" i="26"/>
  <c r="G9" i="26"/>
  <c r="G11" i="26"/>
  <c r="M36" i="26"/>
  <c r="J12" i="26"/>
  <c r="G12" i="26"/>
  <c r="F4" i="26"/>
  <c r="F9" i="26"/>
  <c r="F11" i="26"/>
  <c r="F12" i="26"/>
  <c r="F27" i="24"/>
  <c r="M4" i="26"/>
  <c r="E9" i="26"/>
  <c r="E10" i="26"/>
  <c r="E11" i="26"/>
  <c r="E12" i="26"/>
  <c r="L12" i="26"/>
  <c r="K9" i="26"/>
  <c r="R11" i="26"/>
  <c r="M13" i="26"/>
  <c r="K12" i="26"/>
  <c r="R9" i="26"/>
  <c r="R10" i="26"/>
  <c r="R12" i="26"/>
  <c r="Q9" i="26"/>
  <c r="D9" i="26" s="1"/>
  <c r="Q10" i="26"/>
  <c r="Q11" i="26"/>
  <c r="Q12" i="26"/>
  <c r="D12" i="26" s="1"/>
  <c r="O37" i="24"/>
  <c r="C36" i="26" s="1"/>
  <c r="O33" i="24"/>
  <c r="E32" i="26" s="1"/>
  <c r="E28" i="24"/>
  <c r="C12" i="26"/>
  <c r="O36" i="24"/>
  <c r="C35" i="26" s="1"/>
  <c r="O34" i="24"/>
  <c r="R33" i="26" s="1"/>
  <c r="D28" i="24"/>
  <c r="C11" i="26"/>
  <c r="O14" i="24"/>
  <c r="L13" i="26" s="1"/>
  <c r="O4" i="24"/>
  <c r="L3" i="26" s="1"/>
  <c r="C28" i="24"/>
  <c r="O6" i="24"/>
  <c r="K5" i="26" s="1"/>
  <c r="O31" i="24"/>
  <c r="J30" i="26" s="1"/>
  <c r="O30" i="24"/>
  <c r="I29" i="26" s="1"/>
  <c r="B28" i="24"/>
  <c r="O15" i="24"/>
  <c r="C14" i="26" s="1"/>
  <c r="C9" i="26"/>
  <c r="O9" i="24"/>
  <c r="I8" i="26" s="1"/>
  <c r="O32" i="24"/>
  <c r="E31" i="26" s="1"/>
  <c r="M28" i="24"/>
  <c r="O7" i="24"/>
  <c r="F6" i="26" s="1"/>
  <c r="O8" i="24"/>
  <c r="C7" i="26" s="1"/>
  <c r="O35" i="24"/>
  <c r="R34" i="26" s="1"/>
  <c r="L34" i="26"/>
  <c r="O29" i="24"/>
  <c r="H28" i="26" s="1"/>
  <c r="H28" i="24"/>
  <c r="G28" i="24"/>
  <c r="O5" i="24"/>
  <c r="I4" i="26" s="1"/>
  <c r="O3" i="24"/>
  <c r="Q2" i="26" s="1"/>
  <c r="M35" i="26" l="1"/>
  <c r="G35" i="26"/>
  <c r="I35" i="26"/>
  <c r="J10" i="26"/>
  <c r="C10" i="26"/>
  <c r="L36" i="26"/>
  <c r="C31" i="26"/>
  <c r="J35" i="26"/>
  <c r="J31" i="26"/>
  <c r="E28" i="26"/>
  <c r="C29" i="26"/>
  <c r="R31" i="26"/>
  <c r="C5" i="26"/>
  <c r="E13" i="26"/>
  <c r="I10" i="26"/>
  <c r="R28" i="26"/>
  <c r="R35" i="26"/>
  <c r="F10" i="26"/>
  <c r="L10" i="26"/>
  <c r="G10" i="26"/>
  <c r="Q13" i="26"/>
  <c r="M28" i="26"/>
  <c r="K10" i="26"/>
  <c r="L5" i="26"/>
  <c r="F5" i="26"/>
  <c r="I31" i="26"/>
  <c r="M29" i="26"/>
  <c r="M3" i="26"/>
  <c r="H4" i="26"/>
  <c r="Q29" i="26"/>
  <c r="H29" i="26"/>
  <c r="Q31" i="26"/>
  <c r="D31" i="26" s="1"/>
  <c r="Q4" i="26"/>
  <c r="E29" i="26"/>
  <c r="E4" i="26"/>
  <c r="G4" i="26"/>
  <c r="G13" i="26"/>
  <c r="H35" i="26"/>
  <c r="I13" i="26"/>
  <c r="O28" i="24"/>
  <c r="L27" i="26" s="1"/>
  <c r="F34" i="26"/>
  <c r="G29" i="26"/>
  <c r="K28" i="26"/>
  <c r="Q34" i="26"/>
  <c r="D34" i="26" s="1"/>
  <c r="Q8" i="26"/>
  <c r="R5" i="26"/>
  <c r="K36" i="26"/>
  <c r="E35" i="26"/>
  <c r="K8" i="26"/>
  <c r="G5" i="26"/>
  <c r="H36" i="26"/>
  <c r="J13" i="26"/>
  <c r="F13" i="26"/>
  <c r="R29" i="26"/>
  <c r="G36" i="26"/>
  <c r="M31" i="26"/>
  <c r="F28" i="26"/>
  <c r="Q36" i="26"/>
  <c r="Q5" i="26"/>
  <c r="E36" i="26"/>
  <c r="L29" i="26"/>
  <c r="J29" i="26"/>
  <c r="D5" i="26"/>
  <c r="D8" i="26"/>
  <c r="D11" i="26"/>
  <c r="O11" i="26" s="1"/>
  <c r="D10" i="26"/>
  <c r="O12" i="26"/>
  <c r="I32" i="26"/>
  <c r="K33" i="26"/>
  <c r="R7" i="26"/>
  <c r="R8" i="26"/>
  <c r="E8" i="26"/>
  <c r="L8" i="26"/>
  <c r="F35" i="26"/>
  <c r="F3" i="26"/>
  <c r="J6" i="26"/>
  <c r="G31" i="26"/>
  <c r="H31" i="26"/>
  <c r="H8" i="26"/>
  <c r="I33" i="26"/>
  <c r="I6" i="26"/>
  <c r="C28" i="26"/>
  <c r="K34" i="26"/>
  <c r="G30" i="26"/>
  <c r="H30" i="26"/>
  <c r="M32" i="26"/>
  <c r="J7" i="26"/>
  <c r="L26" i="24"/>
  <c r="B27" i="24"/>
  <c r="Q32" i="26"/>
  <c r="C33" i="26"/>
  <c r="I28" i="26"/>
  <c r="L28" i="26"/>
  <c r="Q33" i="26"/>
  <c r="D33" i="26" s="1"/>
  <c r="Q6" i="26"/>
  <c r="R6" i="26"/>
  <c r="C13" i="26"/>
  <c r="K3" i="26"/>
  <c r="E30" i="26"/>
  <c r="F7" i="26"/>
  <c r="M34" i="26"/>
  <c r="F36" i="26"/>
  <c r="F2" i="26"/>
  <c r="K4" i="26"/>
  <c r="G32" i="26"/>
  <c r="J3" i="26"/>
  <c r="H32" i="26"/>
  <c r="I7" i="26"/>
  <c r="M2" i="26"/>
  <c r="I34" i="26"/>
  <c r="I5" i="26"/>
  <c r="J14" i="26"/>
  <c r="L2" i="26"/>
  <c r="K35" i="26"/>
  <c r="K13" i="26"/>
  <c r="L32" i="26"/>
  <c r="E33" i="26"/>
  <c r="E6" i="26"/>
  <c r="L33" i="26"/>
  <c r="G33" i="26"/>
  <c r="K6" i="26"/>
  <c r="H33" i="26"/>
  <c r="H6" i="26"/>
  <c r="I3" i="26"/>
  <c r="Q35" i="26"/>
  <c r="D35" i="26" s="1"/>
  <c r="Q3" i="26"/>
  <c r="R2" i="26"/>
  <c r="D2" i="26" s="1"/>
  <c r="R14" i="26"/>
  <c r="E34" i="26"/>
  <c r="E5" i="26"/>
  <c r="F14" i="26"/>
  <c r="G34" i="26"/>
  <c r="L14" i="26"/>
  <c r="H34" i="26"/>
  <c r="H5" i="26"/>
  <c r="Q7" i="26"/>
  <c r="D7" i="26" s="1"/>
  <c r="I36" i="26"/>
  <c r="J33" i="26"/>
  <c r="J26" i="24"/>
  <c r="M6" i="26"/>
  <c r="L7" i="26"/>
  <c r="C30" i="26"/>
  <c r="E27" i="24"/>
  <c r="K7" i="26"/>
  <c r="E3" i="26"/>
  <c r="F26" i="24"/>
  <c r="C3" i="26"/>
  <c r="K14" i="26"/>
  <c r="L35" i="26"/>
  <c r="J4" i="26"/>
  <c r="J32" i="26"/>
  <c r="K26" i="24"/>
  <c r="L6" i="26"/>
  <c r="E2" i="26"/>
  <c r="M33" i="26"/>
  <c r="I14" i="26"/>
  <c r="J28" i="26"/>
  <c r="C27" i="24"/>
  <c r="K2" i="26"/>
  <c r="R36" i="26"/>
  <c r="C8" i="26"/>
  <c r="G3" i="26"/>
  <c r="F29" i="26"/>
  <c r="H7" i="26"/>
  <c r="M5" i="26"/>
  <c r="H13" i="26"/>
  <c r="J5" i="26"/>
  <c r="J36" i="26"/>
  <c r="M30" i="26"/>
  <c r="I26" i="24"/>
  <c r="L31" i="26"/>
  <c r="K29" i="26"/>
  <c r="M8" i="26"/>
  <c r="R32" i="26"/>
  <c r="M27" i="26"/>
  <c r="M27" i="24"/>
  <c r="Q14" i="26"/>
  <c r="F30" i="26"/>
  <c r="C32" i="26"/>
  <c r="C6" i="26"/>
  <c r="H27" i="24"/>
  <c r="Q28" i="26"/>
  <c r="R13" i="26"/>
  <c r="D13" i="26" s="1"/>
  <c r="L4" i="26"/>
  <c r="R4" i="26"/>
  <c r="C4" i="26"/>
  <c r="J34" i="26"/>
  <c r="F31" i="26"/>
  <c r="F8" i="26"/>
  <c r="G2" i="26"/>
  <c r="G14" i="26"/>
  <c r="G8" i="26"/>
  <c r="H14" i="26"/>
  <c r="L30" i="26"/>
  <c r="J2" i="26"/>
  <c r="K30" i="26"/>
  <c r="R30" i="26"/>
  <c r="G27" i="24"/>
  <c r="I2" i="26"/>
  <c r="O9" i="26"/>
  <c r="M14" i="26"/>
  <c r="E7" i="26"/>
  <c r="C2" i="26"/>
  <c r="J8" i="26"/>
  <c r="F32" i="26"/>
  <c r="G7" i="26"/>
  <c r="H2" i="26"/>
  <c r="G28" i="26"/>
  <c r="G6" i="26"/>
  <c r="I30" i="26"/>
  <c r="M7" i="26"/>
  <c r="K31" i="26"/>
  <c r="D27" i="24"/>
  <c r="Q30" i="26"/>
  <c r="R3" i="26"/>
  <c r="E14" i="26"/>
  <c r="F33" i="26"/>
  <c r="H3" i="26"/>
  <c r="K32" i="26"/>
  <c r="J27" i="26" l="1"/>
  <c r="F27" i="26"/>
  <c r="D36" i="26"/>
  <c r="O10" i="26"/>
  <c r="R27" i="26"/>
  <c r="G27" i="26"/>
  <c r="D28" i="26"/>
  <c r="D3" i="26"/>
  <c r="O3" i="26" s="1"/>
  <c r="C27" i="26"/>
  <c r="H27" i="26"/>
  <c r="Q27" i="26"/>
  <c r="E27" i="26"/>
  <c r="K27" i="26"/>
  <c r="D29" i="26"/>
  <c r="O29" i="26" s="1"/>
  <c r="I27" i="26"/>
  <c r="D4" i="26"/>
  <c r="O4" i="26" s="1"/>
  <c r="D32" i="26"/>
  <c r="D6" i="26"/>
  <c r="O6" i="26" s="1"/>
  <c r="D30" i="26"/>
  <c r="D14" i="26"/>
  <c r="O14" i="26" s="1"/>
  <c r="O36" i="26"/>
  <c r="O35" i="26"/>
  <c r="O34" i="26"/>
  <c r="O31" i="26"/>
  <c r="O33" i="26"/>
  <c r="O7" i="26"/>
  <c r="D26" i="24"/>
  <c r="O27" i="24"/>
  <c r="Q26" i="26" s="1"/>
  <c r="C26" i="24"/>
  <c r="J25" i="24"/>
  <c r="H26" i="24"/>
  <c r="O32" i="26"/>
  <c r="O5" i="26"/>
  <c r="L25" i="24"/>
  <c r="E26" i="24"/>
  <c r="O13" i="26"/>
  <c r="I25" i="24"/>
  <c r="B26" i="24"/>
  <c r="F25" i="24"/>
  <c r="M26" i="24"/>
  <c r="K25" i="24"/>
  <c r="O2" i="26"/>
  <c r="G26" i="24"/>
  <c r="O30" i="26"/>
  <c r="O8" i="26"/>
  <c r="O28" i="26"/>
  <c r="D27" i="26" l="1"/>
  <c r="O27" i="26" s="1"/>
  <c r="G26" i="26"/>
  <c r="H26" i="26"/>
  <c r="R26" i="26"/>
  <c r="D26" i="26" s="1"/>
  <c r="C26" i="26"/>
  <c r="F24" i="24"/>
  <c r="J24" i="24"/>
  <c r="B25" i="24"/>
  <c r="G25" i="24"/>
  <c r="H25" i="24"/>
  <c r="I24" i="24"/>
  <c r="E25" i="24"/>
  <c r="C25" i="24"/>
  <c r="O26" i="24"/>
  <c r="C25" i="26" s="1"/>
  <c r="M25" i="24"/>
  <c r="K24" i="24"/>
  <c r="E26" i="26"/>
  <c r="K26" i="26"/>
  <c r="F26" i="26"/>
  <c r="L26" i="26"/>
  <c r="I26" i="26"/>
  <c r="J26" i="26"/>
  <c r="M26" i="26"/>
  <c r="L24" i="24"/>
  <c r="D25" i="24"/>
  <c r="H25" i="26" l="1"/>
  <c r="M25" i="26"/>
  <c r="G25" i="26"/>
  <c r="R25" i="26"/>
  <c r="O26" i="26"/>
  <c r="D24" i="24"/>
  <c r="K23" i="24"/>
  <c r="G24" i="24"/>
  <c r="I23" i="24"/>
  <c r="H24" i="24"/>
  <c r="M24" i="24"/>
  <c r="L23" i="24"/>
  <c r="L25" i="26"/>
  <c r="K25" i="26"/>
  <c r="F25" i="26"/>
  <c r="J25" i="26"/>
  <c r="I25" i="26"/>
  <c r="B24" i="24"/>
  <c r="O25" i="24"/>
  <c r="M24" i="26" s="1"/>
  <c r="C24" i="24"/>
  <c r="J23" i="24"/>
  <c r="Q25" i="26"/>
  <c r="D25" i="26" s="1"/>
  <c r="E24" i="24"/>
  <c r="E25" i="26"/>
  <c r="F23" i="24"/>
  <c r="O25" i="26" l="1"/>
  <c r="I22" i="24"/>
  <c r="I24" i="26"/>
  <c r="J24" i="26"/>
  <c r="L24" i="26"/>
  <c r="K24" i="26"/>
  <c r="F24" i="26"/>
  <c r="Q24" i="26"/>
  <c r="D24" i="26" s="1"/>
  <c r="B23" i="24"/>
  <c r="G23" i="24"/>
  <c r="C24" i="26"/>
  <c r="G24" i="26"/>
  <c r="K22" i="24"/>
  <c r="H23" i="24"/>
  <c r="J22" i="24"/>
  <c r="L22" i="24"/>
  <c r="M23" i="24"/>
  <c r="F22" i="24"/>
  <c r="E23" i="26"/>
  <c r="E23" i="24"/>
  <c r="D23" i="24"/>
  <c r="H24" i="26"/>
  <c r="E24" i="26"/>
  <c r="C23" i="24"/>
  <c r="O24" i="24"/>
  <c r="Q23" i="26" s="1"/>
  <c r="R24" i="26"/>
  <c r="M23" i="26" l="1"/>
  <c r="G23" i="26"/>
  <c r="F21" i="24"/>
  <c r="L21" i="24"/>
  <c r="C23" i="26"/>
  <c r="B22" i="24"/>
  <c r="O24" i="26"/>
  <c r="C22" i="24"/>
  <c r="J21" i="24"/>
  <c r="M22" i="24"/>
  <c r="H22" i="24"/>
  <c r="I21" i="24"/>
  <c r="L23" i="26"/>
  <c r="J23" i="26"/>
  <c r="K23" i="26"/>
  <c r="I23" i="26"/>
  <c r="F23" i="26"/>
  <c r="G22" i="24"/>
  <c r="O23" i="24"/>
  <c r="R22" i="26" s="1"/>
  <c r="D22" i="24"/>
  <c r="H23" i="26"/>
  <c r="R23" i="26"/>
  <c r="D23" i="26" s="1"/>
  <c r="E22" i="24"/>
  <c r="K21" i="24"/>
  <c r="O23" i="26" l="1"/>
  <c r="J20" i="24"/>
  <c r="E21" i="24"/>
  <c r="Q22" i="26"/>
  <c r="D22" i="26" s="1"/>
  <c r="E22" i="26"/>
  <c r="F20" i="24"/>
  <c r="K20" i="24"/>
  <c r="O22" i="24"/>
  <c r="E21" i="26" s="1"/>
  <c r="C21" i="24"/>
  <c r="Q21" i="26"/>
  <c r="C22" i="26"/>
  <c r="R21" i="26"/>
  <c r="D21" i="24"/>
  <c r="H22" i="26"/>
  <c r="G21" i="24"/>
  <c r="I20" i="24"/>
  <c r="H21" i="24"/>
  <c r="H21" i="26"/>
  <c r="L20" i="24"/>
  <c r="C21" i="26"/>
  <c r="B21" i="24"/>
  <c r="J22" i="26"/>
  <c r="F22" i="26"/>
  <c r="I22" i="26"/>
  <c r="K22" i="26"/>
  <c r="L22" i="26"/>
  <c r="M21" i="26"/>
  <c r="M21" i="24"/>
  <c r="G22" i="26"/>
  <c r="M22" i="26"/>
  <c r="D21" i="26" l="1"/>
  <c r="O22" i="26"/>
  <c r="C20" i="24"/>
  <c r="F21" i="26"/>
  <c r="L21" i="26"/>
  <c r="I21" i="26"/>
  <c r="J21" i="26"/>
  <c r="K21" i="26"/>
  <c r="L19" i="24"/>
  <c r="K19" i="24"/>
  <c r="F19" i="24"/>
  <c r="E20" i="24"/>
  <c r="B20" i="24"/>
  <c r="J19" i="24"/>
  <c r="H20" i="24"/>
  <c r="G21" i="26"/>
  <c r="O21" i="24"/>
  <c r="C20" i="26" s="1"/>
  <c r="D20" i="24"/>
  <c r="M20" i="24"/>
  <c r="I19" i="24"/>
  <c r="G20" i="24"/>
  <c r="O21" i="26" l="1"/>
  <c r="G19" i="24"/>
  <c r="G20" i="26"/>
  <c r="H19" i="24"/>
  <c r="K18" i="24"/>
  <c r="J18" i="24"/>
  <c r="M19" i="24"/>
  <c r="I20" i="26"/>
  <c r="J20" i="26"/>
  <c r="F20" i="26"/>
  <c r="K20" i="26"/>
  <c r="L20" i="26"/>
  <c r="H20" i="26"/>
  <c r="O20" i="24"/>
  <c r="H19" i="26" s="1"/>
  <c r="B19" i="24"/>
  <c r="B18" i="24" s="1"/>
  <c r="M20" i="26"/>
  <c r="E20" i="26"/>
  <c r="C19" i="24"/>
  <c r="F18" i="24"/>
  <c r="Q20" i="26"/>
  <c r="L18" i="24"/>
  <c r="I18" i="24"/>
  <c r="E19" i="24"/>
  <c r="R20" i="26"/>
  <c r="D19" i="24"/>
  <c r="D20" i="26" l="1"/>
  <c r="M19" i="26"/>
  <c r="R19" i="26"/>
  <c r="Q19" i="26"/>
  <c r="E19" i="26"/>
  <c r="D19" i="26"/>
  <c r="M18" i="24"/>
  <c r="G18" i="24"/>
  <c r="K17" i="24"/>
  <c r="O20" i="26"/>
  <c r="E18" i="24"/>
  <c r="L17" i="24"/>
  <c r="I17" i="24"/>
  <c r="H18" i="24"/>
  <c r="F17" i="24"/>
  <c r="C18" i="24"/>
  <c r="O19" i="24"/>
  <c r="M18" i="26" s="1"/>
  <c r="F19" i="26"/>
  <c r="L19" i="26"/>
  <c r="J19" i="26"/>
  <c r="I19" i="26"/>
  <c r="K19" i="26"/>
  <c r="D18" i="24"/>
  <c r="J17" i="24"/>
  <c r="C19" i="26"/>
  <c r="G19" i="26"/>
  <c r="O19" i="26" l="1"/>
  <c r="L16" i="24"/>
  <c r="F18" i="26"/>
  <c r="K18" i="26"/>
  <c r="I18" i="26"/>
  <c r="L18" i="26"/>
  <c r="J18" i="26"/>
  <c r="B17" i="24"/>
  <c r="O18" i="24"/>
  <c r="E17" i="26" s="1"/>
  <c r="E17" i="24"/>
  <c r="C18" i="26"/>
  <c r="E18" i="26"/>
  <c r="J16" i="24"/>
  <c r="Q18" i="26"/>
  <c r="F16" i="24"/>
  <c r="R18" i="26"/>
  <c r="C17" i="24"/>
  <c r="K16" i="24"/>
  <c r="H18" i="26"/>
  <c r="G18" i="26"/>
  <c r="I16" i="24"/>
  <c r="D17" i="24"/>
  <c r="H17" i="24"/>
  <c r="G17" i="24"/>
  <c r="M17" i="24"/>
  <c r="D18" i="26" l="1"/>
  <c r="M17" i="26"/>
  <c r="E16" i="24"/>
  <c r="I17" i="26"/>
  <c r="F17" i="26"/>
  <c r="J17" i="26"/>
  <c r="K17" i="26"/>
  <c r="L17" i="26"/>
  <c r="O18" i="26"/>
  <c r="C16" i="24"/>
  <c r="G16" i="24"/>
  <c r="Q17" i="26"/>
  <c r="D17" i="26" s="1"/>
  <c r="O17" i="24"/>
  <c r="C16" i="26" s="1"/>
  <c r="B16" i="24"/>
  <c r="M16" i="24"/>
  <c r="D16" i="24"/>
  <c r="G17" i="26"/>
  <c r="H16" i="24"/>
  <c r="R17" i="26"/>
  <c r="H17" i="26"/>
  <c r="C17" i="26"/>
  <c r="Q16" i="26" l="1"/>
  <c r="R16" i="26"/>
  <c r="M16" i="26"/>
  <c r="F16" i="26"/>
  <c r="L16" i="26"/>
  <c r="J16" i="26"/>
  <c r="I16" i="26"/>
  <c r="K16" i="26"/>
  <c r="O16" i="24"/>
  <c r="O17" i="26"/>
  <c r="H16" i="26"/>
  <c r="G16" i="26"/>
  <c r="E16" i="26"/>
  <c r="D16" i="26" l="1"/>
  <c r="F15" i="26"/>
  <c r="L15" i="26"/>
  <c r="K15" i="26"/>
  <c r="J15" i="26"/>
  <c r="I15" i="26"/>
  <c r="R15" i="26"/>
  <c r="C15" i="26"/>
  <c r="H15" i="26"/>
  <c r="O16" i="26"/>
  <c r="E15" i="26"/>
  <c r="G15" i="26"/>
  <c r="M15" i="26"/>
  <c r="Q15" i="26"/>
  <c r="D15" i="26" s="1"/>
  <c r="O15" i="26" l="1"/>
</calcChain>
</file>

<file path=xl/sharedStrings.xml><?xml version="1.0" encoding="utf-8"?>
<sst xmlns="http://schemas.openxmlformats.org/spreadsheetml/2006/main" count="1008" uniqueCount="113">
  <si>
    <t>gridcode</t>
  </si>
  <si>
    <t>StationID</t>
  </si>
  <si>
    <t>CLASS_ID</t>
  </si>
  <si>
    <t>FREQUENCY</t>
  </si>
  <si>
    <t>SUM_Acres</t>
  </si>
  <si>
    <t>4AROA198.08</t>
  </si>
  <si>
    <t>4AROA202.20</t>
  </si>
  <si>
    <t>4AROA205.67</t>
  </si>
  <si>
    <t>4AROA206.95</t>
  </si>
  <si>
    <t>4AROA210.56</t>
  </si>
  <si>
    <t>4AROA212.17</t>
  </si>
  <si>
    <t>4AROA215.13</t>
  </si>
  <si>
    <t>4AROA216.75</t>
  </si>
  <si>
    <t>4AROA217.38</t>
  </si>
  <si>
    <t>4AROA219.08</t>
  </si>
  <si>
    <t>4AROA221,95</t>
  </si>
  <si>
    <t>4AROA224.54</t>
  </si>
  <si>
    <t>4AROA226.64</t>
  </si>
  <si>
    <t>4AROA226.86</t>
  </si>
  <si>
    <t>2AWOR000.34</t>
  </si>
  <si>
    <t>4ATKR000.69</t>
  </si>
  <si>
    <t>4ATKR002.26</t>
  </si>
  <si>
    <t>4ATKR003.03</t>
  </si>
  <si>
    <t>4ATKR009.30</t>
  </si>
  <si>
    <t>4ATKR010.54</t>
  </si>
  <si>
    <t>4ATKR014.16</t>
  </si>
  <si>
    <t>4ATKR015.40</t>
  </si>
  <si>
    <t>4ACRV005.10</t>
  </si>
  <si>
    <t>4AORE000.01</t>
  </si>
  <si>
    <t>4AMUR001.82</t>
  </si>
  <si>
    <t>4APEE001.16</t>
  </si>
  <si>
    <t>4AMDL000.34</t>
  </si>
  <si>
    <t>4AMDL002.93</t>
  </si>
  <si>
    <t>4AMDL003.34</t>
  </si>
  <si>
    <t>4ABHT001.90</t>
  </si>
  <si>
    <t>4AMSN000.53</t>
  </si>
  <si>
    <t>4AMSN003.05</t>
  </si>
  <si>
    <t>4AGSH001.28</t>
  </si>
  <si>
    <t>4AXNB000.60</t>
  </si>
  <si>
    <t>4AROA218.11</t>
  </si>
  <si>
    <t>Row Labels</t>
  </si>
  <si>
    <t>(blank)</t>
  </si>
  <si>
    <t>Grand Total</t>
  </si>
  <si>
    <t>Column Labels</t>
  </si>
  <si>
    <t>Sum of SUM_Acres</t>
  </si>
  <si>
    <t>Watershed</t>
  </si>
  <si>
    <t>Total</t>
  </si>
  <si>
    <t>Open Water (11)</t>
  </si>
  <si>
    <t>Impervious Extracted (21)</t>
  </si>
  <si>
    <t>Check</t>
  </si>
  <si>
    <t>Impervious External (22)</t>
  </si>
  <si>
    <t>Barren (31)</t>
  </si>
  <si>
    <t>Forest (41)</t>
  </si>
  <si>
    <t>Tree (42)</t>
  </si>
  <si>
    <t>Scrub/Shrub (51)</t>
  </si>
  <si>
    <t>Harvested/Disturbed (61)</t>
  </si>
  <si>
    <t>TurfGrass (71)</t>
  </si>
  <si>
    <t>Pasture (81)</t>
  </si>
  <si>
    <t>Cropland (82)</t>
  </si>
  <si>
    <t>NWI/Other (91)</t>
  </si>
  <si>
    <t>4AROA221.95</t>
  </si>
  <si>
    <t>Impervious</t>
  </si>
  <si>
    <t>VSCI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</si>
  <si>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</si>
  <si>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</si>
  <si>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</si>
  <si>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</si>
  <si>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</si>
  <si>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</si>
  <si>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</si>
  <si>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</si>
  <si>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</si>
  <si>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</si>
  <si>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</si>
  <si>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</si>
  <si>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</si>
  <si>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</si>
  <si>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</si>
  <si>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</si>
  <si>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</si>
  <si>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</si>
  <si>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</si>
  <si>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</si>
  <si>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</si>
  <si>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</si>
  <si>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</si>
  <si>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</si>
  <si>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Stream</t>
  </si>
  <si>
    <t>Station</t>
  </si>
  <si>
    <t>Wolf Creek</t>
  </si>
  <si>
    <t>Tinker Creek</t>
  </si>
  <si>
    <t>Roanoke River</t>
  </si>
  <si>
    <t>Water</t>
  </si>
  <si>
    <t>Barren</t>
  </si>
  <si>
    <t>Forest</t>
  </si>
  <si>
    <t>Scrub/Shrub</t>
  </si>
  <si>
    <t>Harvested/Disturbed</t>
  </si>
  <si>
    <t>Urban/Res. Grass</t>
  </si>
  <si>
    <t>Pasture</t>
  </si>
  <si>
    <t>Cropland</t>
  </si>
  <si>
    <t>Correlation Coefficient</t>
  </si>
  <si>
    <t>Sig Regression</t>
  </si>
  <si>
    <t>r^2</t>
  </si>
  <si>
    <t>p-value</t>
  </si>
  <si>
    <t>&lt;0.01</t>
  </si>
  <si>
    <t>N</t>
  </si>
  <si>
    <t>Y</t>
  </si>
  <si>
    <t>Land Cover</t>
  </si>
  <si>
    <t>Urban/Res. Tree</t>
  </si>
  <si>
    <t>Wetlands/Other</t>
  </si>
  <si>
    <t>Land Cover Category Codes</t>
  </si>
  <si>
    <t>Watersheds</t>
  </si>
  <si>
    <t>VSCI to Land Cover Regressions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</si>
</sst>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1" fontId="0" fillId="0" borderId="0" xfId="0" applyNumberFormat="1"/>
    <xf numFmtId="164" fontId="0" fillId="0" borderId="0" xfId="0" applyNumberFormat="1"/>
    <xf numFmtId="0" fontId="16" fillId="33" borderId="1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0" fontId="0" fillId="0" borderId="0" xfId="0" applyNumberFormat="1" applyAlignment="1">
      <alignment horizontal="center" wrapText="1"/>
    </xf>
    <xf numFmtId="10" fontId="0" fillId="0" borderId="0" xfId="0" applyNumberFormat="1"/>
    <xf numFmtId="43" fontId="0" fillId="0" borderId="0" xfId="42" applyFont="1"/>
    <xf numFmtId="0" fontId="18" fillId="0" borderId="0" xfId="0" applyFont="1"/>
    <xf numFmtId="0" fontId="0" fillId="0" borderId="0" xfId="0" applyFill="1" applyBorder="1" applyAlignment="1"/>
    <xf numFmtId="0" fontId="0" fillId="0" borderId="11" xfId="0" applyFill="1" applyBorder="1" applyAlignment="1"/>
    <xf numFmtId="0" fontId="19" fillId="0" borderId="12" xfId="0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Continuous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adley, Jeremy" refreshedDate="45120.666819907405" createdVersion="8" refreshedVersion="8" minRefreshableVersion="3" recordCount="326" xr:uid="{00000000-000A-0000-FFFF-FFFF03000000}">
  <cacheSource type="worksheet">
    <worksheetSource ref="A1:E1048576" sheet="Raw Acreages"/>
  </cacheSource>
  <cacheFields count="5">
    <cacheField name="gridcode" numFmtId="1">
      <sharedItems containsString="0" containsBlank="1" containsNumber="1" containsInteger="1" minValue="1" maxValue="35"/>
    </cacheField>
    <cacheField name="StationID" numFmtId="1">
      <sharedItems containsBlank="1" count="36">
        <s v="4AROA198.08"/>
        <s v="4AROA202.20"/>
        <s v="4AROA205.67"/>
        <s v="4AROA206.95"/>
        <s v="4AROA210.56"/>
        <s v="4AROA212.17"/>
        <s v="4AROA215.13"/>
        <s v="4AROA216.75"/>
        <s v="4AROA217.38"/>
        <s v="4AROA219.08"/>
        <s v="4AROA221,95"/>
        <s v="4AROA224.54"/>
        <s v="4AROA226.64"/>
        <s v="4AROA226.86"/>
        <s v="2AWOR000.34"/>
        <s v="4ATKR000.69"/>
        <s v="4ATKR002.26"/>
        <s v="4ATKR003.03"/>
        <s v="4ATKR009.30"/>
        <s v="4ATKR010.54"/>
        <s v="4ATKR014.16"/>
        <s v="4ATKR015.40"/>
        <s v="4ACRV005.10"/>
        <s v="4AORE000.01"/>
        <s v="4AMUR001.82"/>
        <s v="4APEE001.16"/>
        <s v="4AMDL000.34"/>
        <s v="4AMDL002.93"/>
        <s v="4AMDL003.34"/>
        <s v="4ABHT001.90"/>
        <s v="4AMSN000.53"/>
        <s v="4AMSN003.05"/>
        <s v="4AGSH001.28"/>
        <s v="4AXNB000.60"/>
        <s v="4AROA218.11"/>
        <m/>
      </sharedItems>
    </cacheField>
    <cacheField name="CLASS_ID" numFmtId="1">
      <sharedItems containsString="0" containsBlank="1" containsNumber="1" containsInteger="1" minValue="11" maxValue="91" count="13">
        <n v="11"/>
        <n v="21"/>
        <n v="22"/>
        <n v="31"/>
        <n v="41"/>
        <n v="42"/>
        <n v="51"/>
        <n v="71"/>
        <n v="81"/>
        <n v="82"/>
        <n v="91"/>
        <n v="61"/>
        <m/>
      </sharedItems>
    </cacheField>
    <cacheField name="FREQUENCY" numFmtId="1">
      <sharedItems containsString="0" containsBlank="1" containsNumber="1" containsInteger="1" minValue="1" maxValue="188380"/>
    </cacheField>
    <cacheField name="SUM_Acres" numFmtId="164">
      <sharedItems containsString="0" containsBlank="1" containsNumber="1" minValue="1.2395050405499999E-2" maxValue="119857.7951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6">
  <r>
    <n v="1"/>
    <x v="0"/>
    <x v="0"/>
    <n v="11"/>
    <n v="108.86055241699999"/>
  </r>
  <r>
    <n v="1"/>
    <x v="0"/>
    <x v="1"/>
    <n v="16080"/>
    <n v="259.98619684200003"/>
  </r>
  <r>
    <n v="1"/>
    <x v="0"/>
    <x v="2"/>
    <n v="3595"/>
    <n v="233.89118277599999"/>
  </r>
  <r>
    <n v="1"/>
    <x v="0"/>
    <x v="3"/>
    <n v="6"/>
    <n v="3.1295893696500001"/>
  </r>
  <r>
    <n v="1"/>
    <x v="0"/>
    <x v="4"/>
    <n v="238"/>
    <n v="1940.28259129"/>
  </r>
  <r>
    <n v="1"/>
    <x v="0"/>
    <x v="5"/>
    <n v="5354"/>
    <n v="461.26811027299999"/>
  </r>
  <r>
    <n v="1"/>
    <x v="0"/>
    <x v="6"/>
    <n v="8"/>
    <n v="48.221018278400003"/>
  </r>
  <r>
    <n v="1"/>
    <x v="0"/>
    <x v="7"/>
    <n v="3764"/>
    <n v="741.12671244299997"/>
  </r>
  <r>
    <n v="1"/>
    <x v="0"/>
    <x v="8"/>
    <n v="34"/>
    <n v="223.44852198000001"/>
  </r>
  <r>
    <n v="1"/>
    <x v="0"/>
    <x v="9"/>
    <n v="3"/>
    <n v="48.441056711999998"/>
  </r>
  <r>
    <n v="1"/>
    <x v="0"/>
    <x v="10"/>
    <n v="21"/>
    <n v="3.2123686863600001"/>
  </r>
  <r>
    <n v="2"/>
    <x v="1"/>
    <x v="0"/>
    <n v="6"/>
    <n v="44.158093862900003"/>
  </r>
  <r>
    <n v="2"/>
    <x v="1"/>
    <x v="1"/>
    <n v="41077"/>
    <n v="522.77633748200003"/>
  </r>
  <r>
    <n v="2"/>
    <x v="1"/>
    <x v="2"/>
    <n v="7962"/>
    <n v="552.23826218199997"/>
  </r>
  <r>
    <n v="2"/>
    <x v="1"/>
    <x v="3"/>
    <n v="3"/>
    <n v="2.9852446122299998"/>
  </r>
  <r>
    <n v="2"/>
    <x v="1"/>
    <x v="4"/>
    <n v="150"/>
    <n v="1649.0403448300001"/>
  </r>
  <r>
    <n v="2"/>
    <x v="1"/>
    <x v="5"/>
    <n v="10888"/>
    <n v="756.30946914499998"/>
  </r>
  <r>
    <n v="2"/>
    <x v="1"/>
    <x v="6"/>
    <n v="21"/>
    <n v="64.338590215899998"/>
  </r>
  <r>
    <n v="2"/>
    <x v="1"/>
    <x v="7"/>
    <n v="10622"/>
    <n v="1165.51423656"/>
  </r>
  <r>
    <n v="2"/>
    <x v="1"/>
    <x v="8"/>
    <n v="10"/>
    <n v="80.518062020200006"/>
  </r>
  <r>
    <n v="2"/>
    <x v="1"/>
    <x v="10"/>
    <n v="12"/>
    <n v="0.96939562429899995"/>
  </r>
  <r>
    <n v="3"/>
    <x v="2"/>
    <x v="0"/>
    <n v="10"/>
    <n v="16.392744302600001"/>
  </r>
  <r>
    <n v="3"/>
    <x v="2"/>
    <x v="1"/>
    <n v="17877"/>
    <n v="274.16889698699998"/>
  </r>
  <r>
    <n v="3"/>
    <x v="2"/>
    <x v="2"/>
    <n v="3606"/>
    <n v="247.07689241700001"/>
  </r>
  <r>
    <n v="3"/>
    <x v="2"/>
    <x v="4"/>
    <n v="7"/>
    <n v="99.160129537499998"/>
  </r>
  <r>
    <n v="3"/>
    <x v="2"/>
    <x v="5"/>
    <n v="5445"/>
    <n v="278.48139542899997"/>
  </r>
  <r>
    <n v="3"/>
    <x v="2"/>
    <x v="7"/>
    <n v="6706"/>
    <n v="439.418884537"/>
  </r>
  <r>
    <n v="4"/>
    <x v="3"/>
    <x v="0"/>
    <n v="16"/>
    <n v="82.312730535300005"/>
  </r>
  <r>
    <n v="4"/>
    <x v="3"/>
    <x v="1"/>
    <n v="35954"/>
    <n v="1033.83973429"/>
  </r>
  <r>
    <n v="4"/>
    <x v="3"/>
    <x v="2"/>
    <n v="7620"/>
    <n v="601.15550100500002"/>
  </r>
  <r>
    <n v="4"/>
    <x v="3"/>
    <x v="3"/>
    <n v="8"/>
    <n v="36.839958301700001"/>
  </r>
  <r>
    <n v="4"/>
    <x v="3"/>
    <x v="4"/>
    <n v="99"/>
    <n v="165.05572819299999"/>
  </r>
  <r>
    <n v="4"/>
    <x v="3"/>
    <x v="5"/>
    <n v="10955"/>
    <n v="667.78360454000006"/>
  </r>
  <r>
    <n v="4"/>
    <x v="3"/>
    <x v="6"/>
    <n v="4"/>
    <n v="23.626984369799999"/>
  </r>
  <r>
    <n v="4"/>
    <x v="3"/>
    <x v="11"/>
    <n v="4"/>
    <n v="18.999931802399999"/>
  </r>
  <r>
    <n v="4"/>
    <x v="3"/>
    <x v="7"/>
    <n v="10992"/>
    <n v="1342.6363596199999"/>
  </r>
  <r>
    <n v="4"/>
    <x v="3"/>
    <x v="8"/>
    <n v="4"/>
    <n v="23.162338635699999"/>
  </r>
  <r>
    <n v="4"/>
    <x v="3"/>
    <x v="10"/>
    <n v="11"/>
    <n v="0.371892927007"/>
  </r>
  <r>
    <n v="5"/>
    <x v="4"/>
    <x v="0"/>
    <n v="4"/>
    <n v="19.723177917699999"/>
  </r>
  <r>
    <n v="5"/>
    <x v="4"/>
    <x v="1"/>
    <n v="7633"/>
    <n v="201.42123428400001"/>
  </r>
  <r>
    <n v="5"/>
    <x v="4"/>
    <x v="2"/>
    <n v="966"/>
    <n v="136.799433282"/>
  </r>
  <r>
    <n v="5"/>
    <x v="4"/>
    <x v="3"/>
    <n v="3"/>
    <n v="4.4212091718100002"/>
  </r>
  <r>
    <n v="5"/>
    <x v="4"/>
    <x v="4"/>
    <n v="55"/>
    <n v="81.670365974299997"/>
  </r>
  <r>
    <n v="5"/>
    <x v="4"/>
    <x v="5"/>
    <n v="2073"/>
    <n v="182.87542222100001"/>
  </r>
  <r>
    <n v="5"/>
    <x v="4"/>
    <x v="6"/>
    <n v="3"/>
    <n v="12.3063428729"/>
  </r>
  <r>
    <n v="5"/>
    <x v="4"/>
    <x v="7"/>
    <n v="2260"/>
    <n v="341.52916788800002"/>
  </r>
  <r>
    <n v="6"/>
    <x v="5"/>
    <x v="0"/>
    <n v="8"/>
    <n v="42.559190916699997"/>
  </r>
  <r>
    <n v="6"/>
    <x v="5"/>
    <x v="1"/>
    <n v="52063"/>
    <n v="1031.7333480299999"/>
  </r>
  <r>
    <n v="6"/>
    <x v="5"/>
    <x v="2"/>
    <n v="10408"/>
    <n v="853.02974437199998"/>
  </r>
  <r>
    <n v="6"/>
    <x v="5"/>
    <x v="3"/>
    <n v="5"/>
    <n v="15.8466220171"/>
  </r>
  <r>
    <n v="6"/>
    <x v="5"/>
    <x v="4"/>
    <n v="107"/>
    <n v="3411.9176643599999"/>
  </r>
  <r>
    <n v="6"/>
    <x v="5"/>
    <x v="5"/>
    <n v="14874"/>
    <n v="1032.36284862"/>
  </r>
  <r>
    <n v="6"/>
    <x v="5"/>
    <x v="6"/>
    <n v="14"/>
    <n v="116.974056186"/>
  </r>
  <r>
    <n v="6"/>
    <x v="5"/>
    <x v="11"/>
    <n v="1"/>
    <n v="7.1360522075399997"/>
  </r>
  <r>
    <n v="6"/>
    <x v="5"/>
    <x v="7"/>
    <n v="14419"/>
    <n v="1919.4781360899999"/>
  </r>
  <r>
    <n v="6"/>
    <x v="5"/>
    <x v="8"/>
    <n v="9"/>
    <n v="68.203240914700004"/>
  </r>
  <r>
    <n v="6"/>
    <x v="5"/>
    <x v="10"/>
    <n v="39"/>
    <n v="0.208062294324"/>
  </r>
  <r>
    <n v="7"/>
    <x v="6"/>
    <x v="0"/>
    <n v="6"/>
    <n v="19.039650573300001"/>
  </r>
  <r>
    <n v="7"/>
    <x v="6"/>
    <x v="1"/>
    <n v="18622"/>
    <n v="376.902238877"/>
  </r>
  <r>
    <n v="7"/>
    <x v="6"/>
    <x v="2"/>
    <n v="3488"/>
    <n v="279.634407232"/>
  </r>
  <r>
    <n v="7"/>
    <x v="6"/>
    <x v="3"/>
    <n v="6"/>
    <n v="35.247118083799997"/>
  </r>
  <r>
    <n v="7"/>
    <x v="6"/>
    <x v="4"/>
    <n v="53"/>
    <n v="2605.84334984"/>
  </r>
  <r>
    <n v="7"/>
    <x v="6"/>
    <x v="5"/>
    <n v="5294"/>
    <n v="476.81077879700001"/>
  </r>
  <r>
    <n v="7"/>
    <x v="6"/>
    <x v="6"/>
    <n v="10"/>
    <n v="56.165756267200003"/>
  </r>
  <r>
    <n v="7"/>
    <x v="6"/>
    <x v="11"/>
    <n v="1"/>
    <n v="39.593449447700003"/>
  </r>
  <r>
    <n v="7"/>
    <x v="6"/>
    <x v="7"/>
    <n v="4508"/>
    <n v="771.61590309500002"/>
  </r>
  <r>
    <n v="7"/>
    <x v="6"/>
    <x v="8"/>
    <n v="4"/>
    <n v="23.610230785999999"/>
  </r>
  <r>
    <n v="7"/>
    <x v="6"/>
    <x v="10"/>
    <n v="30"/>
    <n v="0.66051276075200005"/>
  </r>
  <r>
    <n v="8"/>
    <x v="7"/>
    <x v="0"/>
    <n v="2"/>
    <n v="8.9023448784100001"/>
  </r>
  <r>
    <n v="8"/>
    <x v="7"/>
    <x v="1"/>
    <n v="11051"/>
    <n v="200.232761302"/>
  </r>
  <r>
    <n v="8"/>
    <x v="7"/>
    <x v="2"/>
    <n v="2079"/>
    <n v="153.55559198200001"/>
  </r>
  <r>
    <n v="8"/>
    <x v="7"/>
    <x v="3"/>
    <n v="2"/>
    <n v="2.4510380622699999"/>
  </r>
  <r>
    <n v="8"/>
    <x v="7"/>
    <x v="4"/>
    <n v="66"/>
    <n v="3744.9855050199999"/>
  </r>
  <r>
    <n v="8"/>
    <x v="7"/>
    <x v="5"/>
    <n v="3848"/>
    <n v="408.03104720499999"/>
  </r>
  <r>
    <n v="8"/>
    <x v="7"/>
    <x v="6"/>
    <n v="8"/>
    <n v="29.1559274237"/>
  </r>
  <r>
    <n v="8"/>
    <x v="7"/>
    <x v="7"/>
    <n v="2868"/>
    <n v="636.32291715899999"/>
  </r>
  <r>
    <n v="8"/>
    <x v="7"/>
    <x v="8"/>
    <n v="18"/>
    <n v="187.185360543"/>
  </r>
  <r>
    <n v="8"/>
    <x v="7"/>
    <x v="10"/>
    <n v="33"/>
    <n v="1.3630338613899999"/>
  </r>
  <r>
    <n v="9"/>
    <x v="8"/>
    <x v="0"/>
    <n v="2"/>
    <n v="6.6906648585299999"/>
  </r>
  <r>
    <n v="9"/>
    <x v="8"/>
    <x v="1"/>
    <n v="148"/>
    <n v="8.12023207869"/>
  </r>
  <r>
    <n v="9"/>
    <x v="8"/>
    <x v="2"/>
    <n v="49"/>
    <n v="1.7200220666399999"/>
  </r>
  <r>
    <n v="9"/>
    <x v="8"/>
    <x v="3"/>
    <n v="3"/>
    <n v="9.5873773851799999"/>
  </r>
  <r>
    <n v="9"/>
    <x v="8"/>
    <x v="4"/>
    <n v="41"/>
    <n v="306.10340407500001"/>
  </r>
  <r>
    <n v="9"/>
    <x v="8"/>
    <x v="5"/>
    <n v="149"/>
    <n v="23.8837369606"/>
  </r>
  <r>
    <n v="9"/>
    <x v="8"/>
    <x v="6"/>
    <n v="2"/>
    <n v="27.213470973"/>
  </r>
  <r>
    <n v="9"/>
    <x v="8"/>
    <x v="7"/>
    <n v="78"/>
    <n v="28.575289917300001"/>
  </r>
  <r>
    <n v="9"/>
    <x v="8"/>
    <x v="8"/>
    <n v="7"/>
    <n v="38.238948638300002"/>
  </r>
  <r>
    <n v="10"/>
    <x v="9"/>
    <x v="0"/>
    <n v="13"/>
    <n v="32.726711780499997"/>
  </r>
  <r>
    <n v="10"/>
    <x v="9"/>
    <x v="1"/>
    <n v="10245"/>
    <n v="103.576733218"/>
  </r>
  <r>
    <n v="10"/>
    <x v="9"/>
    <x v="2"/>
    <n v="1267"/>
    <n v="116.405804297"/>
  </r>
  <r>
    <n v="10"/>
    <x v="9"/>
    <x v="3"/>
    <n v="1"/>
    <n v="0.26111378449599998"/>
  </r>
  <r>
    <n v="10"/>
    <x v="9"/>
    <x v="4"/>
    <n v="124"/>
    <n v="5019.7939586800003"/>
  </r>
  <r>
    <n v="10"/>
    <x v="9"/>
    <x v="5"/>
    <n v="3090"/>
    <n v="420.48164779500001"/>
  </r>
  <r>
    <n v="10"/>
    <x v="9"/>
    <x v="6"/>
    <n v="15"/>
    <n v="116.43217936000001"/>
  </r>
  <r>
    <n v="10"/>
    <x v="9"/>
    <x v="7"/>
    <n v="2080"/>
    <n v="538.77548325700002"/>
  </r>
  <r>
    <n v="10"/>
    <x v="9"/>
    <x v="8"/>
    <n v="41"/>
    <n v="292.19233525700002"/>
  </r>
  <r>
    <n v="10"/>
    <x v="9"/>
    <x v="9"/>
    <n v="3"/>
    <n v="17.214580669"/>
  </r>
  <r>
    <n v="10"/>
    <x v="9"/>
    <x v="10"/>
    <n v="7"/>
    <n v="7.2896092483300007E-2"/>
  </r>
  <r>
    <n v="11"/>
    <x v="10"/>
    <x v="0"/>
    <n v="8"/>
    <n v="31.8898182312"/>
  </r>
  <r>
    <n v="11"/>
    <x v="10"/>
    <x v="1"/>
    <n v="9462"/>
    <n v="110.648026554"/>
  </r>
  <r>
    <n v="11"/>
    <x v="10"/>
    <x v="2"/>
    <n v="842"/>
    <n v="73.615077416600002"/>
  </r>
  <r>
    <n v="11"/>
    <x v="10"/>
    <x v="3"/>
    <n v="6"/>
    <n v="20.258766727200001"/>
  </r>
  <r>
    <n v="11"/>
    <x v="10"/>
    <x v="4"/>
    <n v="108"/>
    <n v="4520.5865466599998"/>
  </r>
  <r>
    <n v="11"/>
    <x v="10"/>
    <x v="5"/>
    <n v="2768"/>
    <n v="351.40538584900003"/>
  </r>
  <r>
    <n v="11"/>
    <x v="10"/>
    <x v="6"/>
    <n v="26"/>
    <n v="177.90371382999999"/>
  </r>
  <r>
    <n v="11"/>
    <x v="10"/>
    <x v="11"/>
    <n v="1"/>
    <n v="17.043572123299999"/>
  </r>
  <r>
    <n v="11"/>
    <x v="10"/>
    <x v="7"/>
    <n v="1195"/>
    <n v="431.807580148"/>
  </r>
  <r>
    <n v="11"/>
    <x v="10"/>
    <x v="8"/>
    <n v="25"/>
    <n v="111.596356321"/>
  </r>
  <r>
    <n v="11"/>
    <x v="10"/>
    <x v="9"/>
    <n v="3"/>
    <n v="4.9712655274799999"/>
  </r>
  <r>
    <n v="12"/>
    <x v="11"/>
    <x v="0"/>
    <n v="5"/>
    <n v="149.68821691900001"/>
  </r>
  <r>
    <n v="12"/>
    <x v="11"/>
    <x v="1"/>
    <n v="6142"/>
    <n v="74.209035183500006"/>
  </r>
  <r>
    <n v="12"/>
    <x v="11"/>
    <x v="2"/>
    <n v="483"/>
    <n v="44.0633146264"/>
  </r>
  <r>
    <n v="12"/>
    <x v="11"/>
    <x v="3"/>
    <n v="1"/>
    <n v="1.9284111343200001"/>
  </r>
  <r>
    <n v="12"/>
    <x v="11"/>
    <x v="4"/>
    <n v="88"/>
    <n v="2285.56905521"/>
  </r>
  <r>
    <n v="12"/>
    <x v="11"/>
    <x v="5"/>
    <n v="1760"/>
    <n v="200.115694701"/>
  </r>
  <r>
    <n v="12"/>
    <x v="11"/>
    <x v="6"/>
    <n v="13"/>
    <n v="51.005561334200003"/>
  </r>
  <r>
    <n v="12"/>
    <x v="11"/>
    <x v="11"/>
    <n v="1"/>
    <n v="55.427139973599999"/>
  </r>
  <r>
    <n v="12"/>
    <x v="11"/>
    <x v="7"/>
    <n v="695"/>
    <n v="221.204259957"/>
  </r>
  <r>
    <n v="12"/>
    <x v="11"/>
    <x v="8"/>
    <n v="18"/>
    <n v="136.166397249"/>
  </r>
  <r>
    <n v="12"/>
    <x v="11"/>
    <x v="9"/>
    <n v="1"/>
    <n v="4.9507565796400002"/>
  </r>
  <r>
    <n v="13"/>
    <x v="12"/>
    <x v="0"/>
    <n v="1"/>
    <n v="1.57846595804"/>
  </r>
  <r>
    <n v="13"/>
    <x v="12"/>
    <x v="1"/>
    <n v="477"/>
    <n v="10.4455635802"/>
  </r>
  <r>
    <n v="13"/>
    <x v="12"/>
    <x v="2"/>
    <n v="19"/>
    <n v="5.8828467849599999"/>
  </r>
  <r>
    <n v="13"/>
    <x v="12"/>
    <x v="4"/>
    <n v="12"/>
    <n v="78.753736390900002"/>
  </r>
  <r>
    <n v="13"/>
    <x v="12"/>
    <x v="5"/>
    <n v="135"/>
    <n v="14.133721703999999"/>
  </r>
  <r>
    <n v="13"/>
    <x v="12"/>
    <x v="6"/>
    <n v="1"/>
    <n v="3.5617368673500002E-2"/>
  </r>
  <r>
    <n v="13"/>
    <x v="12"/>
    <x v="11"/>
    <n v="1"/>
    <n v="2.3289856817499999"/>
  </r>
  <r>
    <n v="13"/>
    <x v="12"/>
    <x v="7"/>
    <n v="94"/>
    <n v="19.808750050800001"/>
  </r>
  <r>
    <n v="13"/>
    <x v="12"/>
    <x v="8"/>
    <n v="10"/>
    <n v="77.490797587800003"/>
  </r>
  <r>
    <n v="14"/>
    <x v="13"/>
    <x v="0"/>
    <n v="145"/>
    <n v="274.992367548"/>
  </r>
  <r>
    <n v="14"/>
    <x v="13"/>
    <x v="1"/>
    <n v="188380"/>
    <n v="2773.3891935000001"/>
  </r>
  <r>
    <n v="14"/>
    <x v="13"/>
    <x v="2"/>
    <n v="13351"/>
    <n v="2025.79049697"/>
  </r>
  <r>
    <n v="14"/>
    <x v="13"/>
    <x v="3"/>
    <n v="35"/>
    <n v="471.13970394500001"/>
  </r>
  <r>
    <n v="14"/>
    <x v="13"/>
    <x v="4"/>
    <n v="1546"/>
    <n v="119857.795149"/>
  </r>
  <r>
    <n v="14"/>
    <x v="13"/>
    <x v="5"/>
    <n v="67427"/>
    <n v="8769.8453005899992"/>
  </r>
  <r>
    <n v="14"/>
    <x v="13"/>
    <x v="6"/>
    <n v="193"/>
    <n v="777.64569682199999"/>
  </r>
  <r>
    <n v="14"/>
    <x v="13"/>
    <x v="11"/>
    <n v="39"/>
    <n v="830.38752897500001"/>
  </r>
  <r>
    <n v="14"/>
    <x v="13"/>
    <x v="7"/>
    <n v="27580"/>
    <n v="9456.30703154"/>
  </r>
  <r>
    <n v="14"/>
    <x v="13"/>
    <x v="8"/>
    <n v="1275"/>
    <n v="17371.948141699999"/>
  </r>
  <r>
    <n v="14"/>
    <x v="13"/>
    <x v="9"/>
    <n v="108"/>
    <n v="985.88633391799999"/>
  </r>
  <r>
    <n v="14"/>
    <x v="13"/>
    <x v="10"/>
    <n v="953"/>
    <n v="113.2338146"/>
  </r>
  <r>
    <n v="15"/>
    <x v="14"/>
    <x v="0"/>
    <n v="1"/>
    <n v="1.0534106237300001"/>
  </r>
  <r>
    <n v="15"/>
    <x v="14"/>
    <x v="1"/>
    <n v="18383"/>
    <n v="175.62485040000001"/>
  </r>
  <r>
    <n v="15"/>
    <x v="14"/>
    <x v="2"/>
    <n v="3873"/>
    <n v="282.92922190399997"/>
  </r>
  <r>
    <n v="15"/>
    <x v="14"/>
    <x v="3"/>
    <n v="2"/>
    <n v="11.6051199175"/>
  </r>
  <r>
    <n v="15"/>
    <x v="14"/>
    <x v="4"/>
    <n v="47"/>
    <n v="678.73857809000003"/>
  </r>
  <r>
    <n v="15"/>
    <x v="14"/>
    <x v="5"/>
    <n v="5695"/>
    <n v="499.78929424299997"/>
  </r>
  <r>
    <n v="15"/>
    <x v="14"/>
    <x v="6"/>
    <n v="4"/>
    <n v="4.9134715635299999"/>
  </r>
  <r>
    <n v="15"/>
    <x v="14"/>
    <x v="7"/>
    <n v="2466"/>
    <n v="1030.3122766500001"/>
  </r>
  <r>
    <n v="15"/>
    <x v="14"/>
    <x v="8"/>
    <n v="18"/>
    <n v="114.82890279900001"/>
  </r>
  <r>
    <n v="15"/>
    <x v="14"/>
    <x v="9"/>
    <n v="3"/>
    <n v="12.751437624399999"/>
  </r>
  <r>
    <n v="15"/>
    <x v="14"/>
    <x v="10"/>
    <n v="17"/>
    <n v="0.32593196704100003"/>
  </r>
  <r>
    <n v="16"/>
    <x v="15"/>
    <x v="0"/>
    <n v="17"/>
    <n v="36.180419092900003"/>
  </r>
  <r>
    <n v="16"/>
    <x v="15"/>
    <x v="1"/>
    <n v="146830"/>
    <n v="3671.6975823299999"/>
  </r>
  <r>
    <n v="16"/>
    <x v="15"/>
    <x v="2"/>
    <n v="30112"/>
    <n v="2644.43398849"/>
  </r>
  <r>
    <n v="16"/>
    <x v="15"/>
    <x v="3"/>
    <n v="19"/>
    <n v="103.11805122"/>
  </r>
  <r>
    <n v="16"/>
    <x v="15"/>
    <x v="4"/>
    <n v="388"/>
    <n v="9399.8889521399997"/>
  </r>
  <r>
    <n v="16"/>
    <x v="15"/>
    <x v="5"/>
    <n v="36162"/>
    <n v="4081.4298306699998"/>
  </r>
  <r>
    <n v="16"/>
    <x v="15"/>
    <x v="6"/>
    <n v="43"/>
    <n v="177.36874924"/>
  </r>
  <r>
    <n v="16"/>
    <x v="15"/>
    <x v="11"/>
    <n v="4"/>
    <n v="78.559738729299994"/>
  </r>
  <r>
    <n v="16"/>
    <x v="15"/>
    <x v="7"/>
    <n v="31886"/>
    <n v="6149.1616965800004"/>
  </r>
  <r>
    <n v="16"/>
    <x v="15"/>
    <x v="8"/>
    <n v="182"/>
    <n v="2636.65494661"/>
  </r>
  <r>
    <n v="16"/>
    <x v="15"/>
    <x v="9"/>
    <n v="8"/>
    <n v="77.133950483099994"/>
  </r>
  <r>
    <n v="16"/>
    <x v="15"/>
    <x v="10"/>
    <n v="84"/>
    <n v="11.120894424899999"/>
  </r>
  <r>
    <n v="17"/>
    <x v="16"/>
    <x v="0"/>
    <n v="2"/>
    <n v="2.6712881192500002"/>
  </r>
  <r>
    <n v="17"/>
    <x v="16"/>
    <x v="1"/>
    <n v="2342"/>
    <n v="21.606245379299999"/>
  </r>
  <r>
    <n v="17"/>
    <x v="16"/>
    <x v="2"/>
    <n v="357"/>
    <n v="25.356407409300001"/>
  </r>
  <r>
    <n v="17"/>
    <x v="16"/>
    <x v="4"/>
    <n v="25"/>
    <n v="46.673411798499998"/>
  </r>
  <r>
    <n v="17"/>
    <x v="16"/>
    <x v="5"/>
    <n v="563"/>
    <n v="62.747954830300003"/>
  </r>
  <r>
    <n v="17"/>
    <x v="16"/>
    <x v="6"/>
    <n v="1"/>
    <n v="2.4323534848100001"/>
  </r>
  <r>
    <n v="17"/>
    <x v="16"/>
    <x v="7"/>
    <n v="451"/>
    <n v="70.810170653"/>
  </r>
  <r>
    <n v="17"/>
    <x v="16"/>
    <x v="8"/>
    <n v="3"/>
    <n v="30.853163051100001"/>
  </r>
  <r>
    <n v="18"/>
    <x v="17"/>
    <x v="0"/>
    <n v="17"/>
    <n v="38.639989413099997"/>
  </r>
  <r>
    <n v="18"/>
    <x v="17"/>
    <x v="1"/>
    <n v="68098"/>
    <n v="1187.3492297099999"/>
  </r>
  <r>
    <n v="18"/>
    <x v="17"/>
    <x v="2"/>
    <n v="13446"/>
    <n v="991.05214846800004"/>
  </r>
  <r>
    <n v="18"/>
    <x v="17"/>
    <x v="3"/>
    <n v="5"/>
    <n v="18.295683960800002"/>
  </r>
  <r>
    <n v="18"/>
    <x v="17"/>
    <x v="4"/>
    <n v="171"/>
    <n v="2380.76257076"/>
  </r>
  <r>
    <n v="18"/>
    <x v="17"/>
    <x v="5"/>
    <n v="21410"/>
    <n v="1449.7421923500001"/>
  </r>
  <r>
    <n v="18"/>
    <x v="17"/>
    <x v="6"/>
    <n v="21"/>
    <n v="97.344902390900003"/>
  </r>
  <r>
    <n v="18"/>
    <x v="17"/>
    <x v="7"/>
    <n v="13912"/>
    <n v="3461.9752520000002"/>
  </r>
  <r>
    <n v="18"/>
    <x v="17"/>
    <x v="8"/>
    <n v="25"/>
    <n v="542.69735153399995"/>
  </r>
  <r>
    <n v="18"/>
    <x v="17"/>
    <x v="9"/>
    <n v="3"/>
    <n v="44.648487244199998"/>
  </r>
  <r>
    <n v="18"/>
    <x v="17"/>
    <x v="10"/>
    <n v="22"/>
    <n v="1.7406100658400001"/>
  </r>
  <r>
    <n v="19"/>
    <x v="18"/>
    <x v="1"/>
    <n v="4893"/>
    <n v="149.546150756"/>
  </r>
  <r>
    <n v="19"/>
    <x v="18"/>
    <x v="2"/>
    <n v="720"/>
    <n v="99.215738987199998"/>
  </r>
  <r>
    <n v="19"/>
    <x v="18"/>
    <x v="3"/>
    <n v="1"/>
    <n v="9.7710394697199998"/>
  </r>
  <r>
    <n v="19"/>
    <x v="18"/>
    <x v="4"/>
    <n v="13"/>
    <n v="502.18025995199997"/>
  </r>
  <r>
    <n v="19"/>
    <x v="18"/>
    <x v="5"/>
    <n v="1324"/>
    <n v="189.70933833199999"/>
  </r>
  <r>
    <n v="19"/>
    <x v="18"/>
    <x v="6"/>
    <n v="2"/>
    <n v="18.002131306300001"/>
  </r>
  <r>
    <n v="19"/>
    <x v="18"/>
    <x v="7"/>
    <n v="638"/>
    <n v="356.76841012"/>
  </r>
  <r>
    <n v="19"/>
    <x v="18"/>
    <x v="8"/>
    <n v="2"/>
    <n v="33.379450484800003"/>
  </r>
  <r>
    <n v="19"/>
    <x v="18"/>
    <x v="9"/>
    <n v="3"/>
    <n v="36.149405360800003"/>
  </r>
  <r>
    <n v="20"/>
    <x v="19"/>
    <x v="0"/>
    <n v="5"/>
    <n v="9.4841537774799995"/>
  </r>
  <r>
    <n v="20"/>
    <x v="19"/>
    <x v="1"/>
    <n v="21170"/>
    <n v="636.005532593"/>
  </r>
  <r>
    <n v="20"/>
    <x v="19"/>
    <x v="2"/>
    <n v="4250"/>
    <n v="411.55890185700002"/>
  </r>
  <r>
    <n v="20"/>
    <x v="19"/>
    <x v="3"/>
    <n v="6"/>
    <n v="34.7777788884"/>
  </r>
  <r>
    <n v="20"/>
    <x v="19"/>
    <x v="4"/>
    <n v="147"/>
    <n v="4256.9875515399999"/>
  </r>
  <r>
    <n v="20"/>
    <x v="19"/>
    <x v="5"/>
    <n v="5454"/>
    <n v="1742.0071177699999"/>
  </r>
  <r>
    <n v="20"/>
    <x v="19"/>
    <x v="6"/>
    <n v="20"/>
    <n v="79.157335184100006"/>
  </r>
  <r>
    <n v="20"/>
    <x v="19"/>
    <x v="11"/>
    <n v="5"/>
    <n v="47.304378122300001"/>
  </r>
  <r>
    <n v="20"/>
    <x v="19"/>
    <x v="7"/>
    <n v="3287"/>
    <n v="1412.7784631899999"/>
  </r>
  <r>
    <n v="20"/>
    <x v="19"/>
    <x v="8"/>
    <n v="68"/>
    <n v="984.73685767500001"/>
  </r>
  <r>
    <n v="20"/>
    <x v="19"/>
    <x v="9"/>
    <n v="7"/>
    <n v="58.144213653199998"/>
  </r>
  <r>
    <n v="20"/>
    <x v="19"/>
    <x v="10"/>
    <n v="29"/>
    <n v="10.1597415495"/>
  </r>
  <r>
    <n v="21"/>
    <x v="20"/>
    <x v="1"/>
    <n v="1193"/>
    <n v="15.5567352234"/>
  </r>
  <r>
    <n v="21"/>
    <x v="20"/>
    <x v="2"/>
    <n v="206"/>
    <n v="12.9624570181"/>
  </r>
  <r>
    <n v="21"/>
    <x v="20"/>
    <x v="4"/>
    <n v="11"/>
    <n v="297.98721984100001"/>
  </r>
  <r>
    <n v="21"/>
    <x v="20"/>
    <x v="5"/>
    <n v="393"/>
    <n v="81.519203124200004"/>
  </r>
  <r>
    <n v="21"/>
    <x v="20"/>
    <x v="6"/>
    <n v="2"/>
    <n v="8.1575529636400006"/>
  </r>
  <r>
    <n v="21"/>
    <x v="20"/>
    <x v="7"/>
    <n v="186"/>
    <n v="59.694956344300003"/>
  </r>
  <r>
    <n v="21"/>
    <x v="20"/>
    <x v="8"/>
    <n v="7"/>
    <n v="38.463919377700002"/>
  </r>
  <r>
    <n v="21"/>
    <x v="20"/>
    <x v="9"/>
    <n v="3"/>
    <n v="8.1216108508700007"/>
  </r>
  <r>
    <n v="22"/>
    <x v="21"/>
    <x v="0"/>
    <n v="9"/>
    <n v="37.614385273499998"/>
  </r>
  <r>
    <n v="22"/>
    <x v="21"/>
    <x v="1"/>
    <n v="13168"/>
    <n v="215.287703365"/>
  </r>
  <r>
    <n v="22"/>
    <x v="21"/>
    <x v="2"/>
    <n v="1825"/>
    <n v="211.558240713"/>
  </r>
  <r>
    <n v="22"/>
    <x v="21"/>
    <x v="3"/>
    <n v="1"/>
    <n v="1.2395050405499999E-2"/>
  </r>
  <r>
    <n v="22"/>
    <x v="21"/>
    <x v="4"/>
    <n v="118"/>
    <n v="2654.4887337199998"/>
  </r>
  <r>
    <n v="22"/>
    <x v="21"/>
    <x v="5"/>
    <n v="4463"/>
    <n v="1156.7628696700001"/>
  </r>
  <r>
    <n v="22"/>
    <x v="21"/>
    <x v="6"/>
    <n v="12"/>
    <n v="21.015562822500002"/>
  </r>
  <r>
    <n v="22"/>
    <x v="21"/>
    <x v="7"/>
    <n v="1769"/>
    <n v="1427.3589717899999"/>
  </r>
  <r>
    <n v="22"/>
    <x v="21"/>
    <x v="8"/>
    <n v="88"/>
    <n v="1792.21594813"/>
  </r>
  <r>
    <n v="22"/>
    <x v="21"/>
    <x v="9"/>
    <n v="16"/>
    <n v="120.387481006"/>
  </r>
  <r>
    <n v="22"/>
    <x v="21"/>
    <x v="10"/>
    <n v="24"/>
    <n v="2.6242595637499999"/>
  </r>
  <r>
    <n v="23"/>
    <x v="22"/>
    <x v="0"/>
    <n v="1"/>
    <n v="625.34296245999997"/>
  </r>
  <r>
    <n v="23"/>
    <x v="22"/>
    <x v="1"/>
    <n v="1992"/>
    <n v="84.084098869900004"/>
  </r>
  <r>
    <n v="23"/>
    <x v="22"/>
    <x v="2"/>
    <n v="336"/>
    <n v="61.559979906599999"/>
  </r>
  <r>
    <n v="23"/>
    <x v="22"/>
    <x v="3"/>
    <n v="13"/>
    <n v="2.1797171175100001"/>
  </r>
  <r>
    <n v="23"/>
    <x v="22"/>
    <x v="4"/>
    <n v="29"/>
    <n v="10923.361576400001"/>
  </r>
  <r>
    <n v="23"/>
    <x v="22"/>
    <x v="5"/>
    <n v="1414"/>
    <n v="154.82963861900001"/>
  </r>
  <r>
    <n v="23"/>
    <x v="22"/>
    <x v="6"/>
    <n v="13"/>
    <n v="134.65127561400001"/>
  </r>
  <r>
    <n v="23"/>
    <x v="22"/>
    <x v="7"/>
    <n v="648"/>
    <n v="190.26499690599999"/>
  </r>
  <r>
    <n v="23"/>
    <x v="22"/>
    <x v="8"/>
    <n v="11"/>
    <n v="101.59357480200001"/>
  </r>
  <r>
    <n v="23"/>
    <x v="22"/>
    <x v="9"/>
    <n v="1"/>
    <n v="7.2315387019099999"/>
  </r>
  <r>
    <n v="23"/>
    <x v="22"/>
    <x v="10"/>
    <n v="15"/>
    <n v="14.9602588803"/>
  </r>
  <r>
    <n v="24"/>
    <x v="23"/>
    <x v="1"/>
    <n v="18956"/>
    <n v="428.684349338"/>
  </r>
  <r>
    <n v="24"/>
    <x v="23"/>
    <x v="2"/>
    <n v="2562"/>
    <n v="334.64421544099997"/>
  </r>
  <r>
    <n v="24"/>
    <x v="23"/>
    <x v="3"/>
    <n v="13"/>
    <n v="26.131024795399998"/>
  </r>
  <r>
    <n v="24"/>
    <x v="23"/>
    <x v="4"/>
    <n v="59"/>
    <n v="481.53834138000002"/>
  </r>
  <r>
    <n v="24"/>
    <x v="23"/>
    <x v="5"/>
    <n v="4721"/>
    <n v="658.96677000800003"/>
  </r>
  <r>
    <n v="24"/>
    <x v="23"/>
    <x v="6"/>
    <n v="12"/>
    <n v="23.622831466200001"/>
  </r>
  <r>
    <n v="24"/>
    <x v="23"/>
    <x v="7"/>
    <n v="7602"/>
    <n v="486.19948190000002"/>
  </r>
  <r>
    <n v="25"/>
    <x v="24"/>
    <x v="1"/>
    <n v="11272"/>
    <n v="167.44511389799999"/>
  </r>
  <r>
    <n v="25"/>
    <x v="24"/>
    <x v="2"/>
    <n v="1819"/>
    <n v="167.253789705"/>
  </r>
  <r>
    <n v="25"/>
    <x v="24"/>
    <x v="4"/>
    <n v="16"/>
    <n v="121.270643624"/>
  </r>
  <r>
    <n v="25"/>
    <x v="24"/>
    <x v="5"/>
    <n v="3418"/>
    <n v="303.86247609700001"/>
  </r>
  <r>
    <n v="25"/>
    <x v="24"/>
    <x v="6"/>
    <n v="1"/>
    <n v="3.4632202581399998"/>
  </r>
  <r>
    <n v="25"/>
    <x v="24"/>
    <x v="7"/>
    <n v="3225"/>
    <n v="438.43099314800003"/>
  </r>
  <r>
    <n v="26"/>
    <x v="25"/>
    <x v="0"/>
    <n v="1"/>
    <n v="1.26987409671"/>
  </r>
  <r>
    <n v="26"/>
    <x v="25"/>
    <x v="1"/>
    <n v="38867"/>
    <n v="645.06228501400005"/>
  </r>
  <r>
    <n v="26"/>
    <x v="25"/>
    <x v="2"/>
    <n v="8731"/>
    <n v="519.17074151600002"/>
  </r>
  <r>
    <n v="26"/>
    <x v="25"/>
    <x v="3"/>
    <n v="4"/>
    <n v="25.1669410724"/>
  </r>
  <r>
    <n v="26"/>
    <x v="25"/>
    <x v="4"/>
    <n v="80"/>
    <n v="1615.1219905800001"/>
  </r>
  <r>
    <n v="26"/>
    <x v="25"/>
    <x v="5"/>
    <n v="11412"/>
    <n v="773.14339902699999"/>
  </r>
  <r>
    <n v="26"/>
    <x v="25"/>
    <x v="6"/>
    <n v="8"/>
    <n v="45.157251708499999"/>
  </r>
  <r>
    <n v="26"/>
    <x v="25"/>
    <x v="7"/>
    <n v="9997"/>
    <n v="1607.8161137699999"/>
  </r>
  <r>
    <n v="26"/>
    <x v="25"/>
    <x v="8"/>
    <n v="12"/>
    <n v="120.239835719"/>
  </r>
  <r>
    <n v="27"/>
    <x v="26"/>
    <x v="1"/>
    <n v="33788"/>
    <n v="361.59650390299998"/>
  </r>
  <r>
    <n v="27"/>
    <x v="26"/>
    <x v="2"/>
    <n v="5689"/>
    <n v="401.853112479"/>
  </r>
  <r>
    <n v="27"/>
    <x v="26"/>
    <x v="4"/>
    <n v="23"/>
    <n v="106.536916379"/>
  </r>
  <r>
    <n v="27"/>
    <x v="26"/>
    <x v="5"/>
    <n v="9860"/>
    <n v="631.38650042899997"/>
  </r>
  <r>
    <n v="27"/>
    <x v="26"/>
    <x v="7"/>
    <n v="9172"/>
    <n v="947.39785976400003"/>
  </r>
  <r>
    <n v="27"/>
    <x v="26"/>
    <x v="8"/>
    <n v="6"/>
    <n v="37.993776742599998"/>
  </r>
  <r>
    <n v="27"/>
    <x v="26"/>
    <x v="10"/>
    <n v="1"/>
    <n v="1.13495425794"/>
  </r>
  <r>
    <n v="28"/>
    <x v="27"/>
    <x v="1"/>
    <n v="2076"/>
    <n v="20.472983872499999"/>
  </r>
  <r>
    <n v="28"/>
    <x v="27"/>
    <x v="2"/>
    <n v="465"/>
    <n v="27.7985727047"/>
  </r>
  <r>
    <n v="28"/>
    <x v="27"/>
    <x v="5"/>
    <n v="692"/>
    <n v="36.280046831600004"/>
  </r>
  <r>
    <n v="28"/>
    <x v="27"/>
    <x v="7"/>
    <n v="519"/>
    <n v="82.743737004899998"/>
  </r>
  <r>
    <n v="29"/>
    <x v="28"/>
    <x v="1"/>
    <n v="28725"/>
    <n v="231.19652066"/>
  </r>
  <r>
    <n v="29"/>
    <x v="28"/>
    <x v="2"/>
    <n v="4628"/>
    <n v="377.56932275399998"/>
  </r>
  <r>
    <n v="29"/>
    <x v="28"/>
    <x v="4"/>
    <n v="52"/>
    <n v="710.68187881699998"/>
  </r>
  <r>
    <n v="29"/>
    <x v="28"/>
    <x v="5"/>
    <n v="9077"/>
    <n v="775.18222620999995"/>
  </r>
  <r>
    <n v="29"/>
    <x v="28"/>
    <x v="6"/>
    <n v="4"/>
    <n v="6.6642587931200001"/>
  </r>
  <r>
    <n v="29"/>
    <x v="28"/>
    <x v="7"/>
    <n v="6048"/>
    <n v="1200.6124460599999"/>
  </r>
  <r>
    <n v="29"/>
    <x v="28"/>
    <x v="8"/>
    <n v="12"/>
    <n v="68.898504168599999"/>
  </r>
  <r>
    <n v="29"/>
    <x v="28"/>
    <x v="9"/>
    <n v="6"/>
    <n v="19.5019921106"/>
  </r>
  <r>
    <n v="29"/>
    <x v="28"/>
    <x v="10"/>
    <n v="2"/>
    <n v="8.2779971672700001E-2"/>
  </r>
  <r>
    <n v="30"/>
    <x v="29"/>
    <x v="0"/>
    <n v="1"/>
    <n v="1.7613677490299999"/>
  </r>
  <r>
    <n v="30"/>
    <x v="29"/>
    <x v="1"/>
    <n v="10802"/>
    <n v="73.481219539899996"/>
  </r>
  <r>
    <n v="30"/>
    <x v="29"/>
    <x v="2"/>
    <n v="905"/>
    <n v="107.019777635"/>
  </r>
  <r>
    <n v="30"/>
    <x v="29"/>
    <x v="3"/>
    <n v="25"/>
    <n v="3.8074013654500001"/>
  </r>
  <r>
    <n v="30"/>
    <x v="29"/>
    <x v="4"/>
    <n v="52"/>
    <n v="1056.0413576200001"/>
  </r>
  <r>
    <n v="30"/>
    <x v="29"/>
    <x v="5"/>
    <n v="2205"/>
    <n v="313.29405407600001"/>
  </r>
  <r>
    <n v="30"/>
    <x v="29"/>
    <x v="6"/>
    <n v="4"/>
    <n v="6.6756060579099996"/>
  </r>
  <r>
    <n v="30"/>
    <x v="29"/>
    <x v="7"/>
    <n v="2431"/>
    <n v="393.86487305499998"/>
  </r>
  <r>
    <n v="30"/>
    <x v="29"/>
    <x v="9"/>
    <n v="1"/>
    <n v="28.455421877900001"/>
  </r>
  <r>
    <n v="31"/>
    <x v="30"/>
    <x v="0"/>
    <n v="4"/>
    <n v="9.6081832480300005"/>
  </r>
  <r>
    <n v="31"/>
    <x v="30"/>
    <x v="1"/>
    <n v="16310"/>
    <n v="459.13050335600002"/>
  </r>
  <r>
    <n v="31"/>
    <x v="30"/>
    <x v="2"/>
    <n v="3785"/>
    <n v="312.97449200599999"/>
  </r>
  <r>
    <n v="31"/>
    <x v="30"/>
    <x v="4"/>
    <n v="38"/>
    <n v="170.73212217700001"/>
  </r>
  <r>
    <n v="31"/>
    <x v="30"/>
    <x v="5"/>
    <n v="5318"/>
    <n v="323.99882635199998"/>
  </r>
  <r>
    <n v="31"/>
    <x v="30"/>
    <x v="6"/>
    <n v="1"/>
    <n v="1.608903548"/>
  </r>
  <r>
    <n v="31"/>
    <x v="30"/>
    <x v="7"/>
    <n v="5191"/>
    <n v="730.853143241"/>
  </r>
  <r>
    <n v="31"/>
    <x v="30"/>
    <x v="8"/>
    <n v="4"/>
    <n v="31.469117557499999"/>
  </r>
  <r>
    <n v="32"/>
    <x v="31"/>
    <x v="0"/>
    <n v="16"/>
    <n v="13.775151516699999"/>
  </r>
  <r>
    <n v="32"/>
    <x v="31"/>
    <x v="1"/>
    <n v="15248"/>
    <n v="251.82766006700001"/>
  </r>
  <r>
    <n v="32"/>
    <x v="31"/>
    <x v="2"/>
    <n v="3190"/>
    <n v="254.93659494400001"/>
  </r>
  <r>
    <n v="32"/>
    <x v="31"/>
    <x v="3"/>
    <n v="29"/>
    <n v="28.156103291600001"/>
  </r>
  <r>
    <n v="32"/>
    <x v="31"/>
    <x v="4"/>
    <n v="121"/>
    <n v="13207.8536769"/>
  </r>
  <r>
    <n v="32"/>
    <x v="31"/>
    <x v="5"/>
    <n v="5031"/>
    <n v="1136.9401305199999"/>
  </r>
  <r>
    <n v="32"/>
    <x v="31"/>
    <x v="6"/>
    <n v="19"/>
    <n v="64.066223476399998"/>
  </r>
  <r>
    <n v="32"/>
    <x v="31"/>
    <x v="11"/>
    <n v="2"/>
    <n v="62.353914015100003"/>
  </r>
  <r>
    <n v="32"/>
    <x v="31"/>
    <x v="7"/>
    <n v="4045"/>
    <n v="642.31550367299997"/>
  </r>
  <r>
    <n v="32"/>
    <x v="31"/>
    <x v="8"/>
    <n v="41"/>
    <n v="267.55585363599999"/>
  </r>
  <r>
    <n v="32"/>
    <x v="31"/>
    <x v="9"/>
    <n v="3"/>
    <n v="13.816157485"/>
  </r>
  <r>
    <n v="32"/>
    <x v="31"/>
    <x v="10"/>
    <n v="24"/>
    <n v="1.24590590966"/>
  </r>
  <r>
    <n v="33"/>
    <x v="32"/>
    <x v="1"/>
    <n v="2579"/>
    <n v="40.558974903500001"/>
  </r>
  <r>
    <n v="33"/>
    <x v="32"/>
    <x v="2"/>
    <n v="433"/>
    <n v="34.139145172299997"/>
  </r>
  <r>
    <n v="33"/>
    <x v="32"/>
    <x v="4"/>
    <n v="10"/>
    <n v="537.12200043600001"/>
  </r>
  <r>
    <n v="33"/>
    <x v="32"/>
    <x v="5"/>
    <n v="716"/>
    <n v="74.316312244000002"/>
  </r>
  <r>
    <n v="33"/>
    <x v="32"/>
    <x v="6"/>
    <n v="4"/>
    <n v="10.4361634665"/>
  </r>
  <r>
    <n v="33"/>
    <x v="32"/>
    <x v="11"/>
    <n v="1"/>
    <n v="17.750837883500001"/>
  </r>
  <r>
    <n v="33"/>
    <x v="32"/>
    <x v="7"/>
    <n v="889"/>
    <n v="92.656543988400003"/>
  </r>
  <r>
    <n v="33"/>
    <x v="32"/>
    <x v="8"/>
    <n v="3"/>
    <n v="3.8272450294299998"/>
  </r>
  <r>
    <n v="34"/>
    <x v="33"/>
    <x v="4"/>
    <n v="1"/>
    <n v="72.526183262199993"/>
  </r>
  <r>
    <n v="35"/>
    <x v="34"/>
    <x v="0"/>
    <n v="3"/>
    <n v="10.0744113859"/>
  </r>
  <r>
    <n v="35"/>
    <x v="34"/>
    <x v="1"/>
    <n v="7337"/>
    <n v="177.99964150700001"/>
  </r>
  <r>
    <n v="35"/>
    <x v="34"/>
    <x v="2"/>
    <n v="1385"/>
    <n v="113.08123072399999"/>
  </r>
  <r>
    <n v="35"/>
    <x v="34"/>
    <x v="3"/>
    <n v="6"/>
    <n v="4.6127814880300004"/>
  </r>
  <r>
    <n v="35"/>
    <x v="34"/>
    <x v="4"/>
    <n v="52"/>
    <n v="2332.9830882299998"/>
  </r>
  <r>
    <n v="35"/>
    <x v="34"/>
    <x v="5"/>
    <n v="2834"/>
    <n v="311.03230150600001"/>
  </r>
  <r>
    <n v="35"/>
    <x v="34"/>
    <x v="6"/>
    <n v="8"/>
    <n v="24.373773130499998"/>
  </r>
  <r>
    <n v="35"/>
    <x v="34"/>
    <x v="11"/>
    <n v="3"/>
    <n v="15.323749615700001"/>
  </r>
  <r>
    <n v="35"/>
    <x v="34"/>
    <x v="7"/>
    <n v="2183"/>
    <n v="464.761707581"/>
  </r>
  <r>
    <n v="35"/>
    <x v="34"/>
    <x v="8"/>
    <n v="10"/>
    <n v="47.813820662600001"/>
  </r>
  <r>
    <n v="35"/>
    <x v="34"/>
    <x v="9"/>
    <n v="1"/>
    <n v="40.487479344199997"/>
  </r>
  <r>
    <m/>
    <x v="35"/>
    <x v="1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O41" firstHeaderRow="1" firstDataRow="2" firstDataCol="1"/>
  <pivotFields count="5">
    <pivotField showAll="0"/>
    <pivotField axis="axisRow" showAll="0">
      <items count="37">
        <item x="14"/>
        <item x="29"/>
        <item x="22"/>
        <item x="32"/>
        <item x="26"/>
        <item x="27"/>
        <item x="28"/>
        <item x="30"/>
        <item x="31"/>
        <item x="24"/>
        <item x="23"/>
        <item x="25"/>
        <item x="0"/>
        <item x="1"/>
        <item x="2"/>
        <item x="3"/>
        <item x="4"/>
        <item x="5"/>
        <item x="6"/>
        <item x="7"/>
        <item x="8"/>
        <item x="34"/>
        <item x="9"/>
        <item x="10"/>
        <item x="11"/>
        <item x="12"/>
        <item x="13"/>
        <item x="15"/>
        <item x="16"/>
        <item x="17"/>
        <item x="18"/>
        <item x="19"/>
        <item x="20"/>
        <item x="21"/>
        <item x="33"/>
        <item x="35"/>
        <item t="default"/>
      </items>
    </pivotField>
    <pivotField axis="axisCol" showAll="0">
      <items count="14">
        <item x="0"/>
        <item x="1"/>
        <item x="2"/>
        <item x="3"/>
        <item x="4"/>
        <item x="5"/>
        <item x="6"/>
        <item x="11"/>
        <item x="7"/>
        <item x="8"/>
        <item x="9"/>
        <item x="10"/>
        <item x="12"/>
        <item t="default"/>
      </items>
    </pivotField>
    <pivotField showAll="0"/>
    <pivotField dataField="1" showAll="0"/>
  </pivotFields>
  <rowFields count="1">
    <field x="1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2"/>
  </colFields>
  <col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um of SUM_Acr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7"/>
  <sheetViews>
    <sheetView workbookViewId="0">
      <selection activeCell="B1" sqref="B1"/>
    </sheetView>
  </sheetViews>
  <sheetFormatPr defaultRowHeight="14.5" x14ac:dyDescent="0.35"/>
  <cols>
    <col min="1" max="1" width="13.453125" bestFit="1" customWidth="1"/>
  </cols>
  <sheetData>
    <row r="1" spans="1:13" x14ac:dyDescent="0.35">
      <c r="B1" t="s">
        <v>110</v>
      </c>
    </row>
    <row r="2" spans="1:13" x14ac:dyDescent="0.35">
      <c r="A2" t="s">
        <v>111</v>
      </c>
      <c r="B2">
        <v>11</v>
      </c>
      <c r="C2">
        <v>21</v>
      </c>
      <c r="D2">
        <v>22</v>
      </c>
      <c r="E2">
        <v>31</v>
      </c>
      <c r="F2">
        <v>41</v>
      </c>
      <c r="G2">
        <v>42</v>
      </c>
      <c r="H2">
        <v>51</v>
      </c>
      <c r="I2">
        <v>61</v>
      </c>
      <c r="J2">
        <v>71</v>
      </c>
      <c r="K2">
        <v>81</v>
      </c>
      <c r="L2">
        <v>82</v>
      </c>
      <c r="M2">
        <v>91</v>
      </c>
    </row>
    <row r="3" spans="1:13" x14ac:dyDescent="0.35">
      <c r="A3" t="s">
        <v>19</v>
      </c>
      <c r="B3">
        <v>1.0534106237300001</v>
      </c>
      <c r="C3">
        <v>175.62485040000001</v>
      </c>
      <c r="D3">
        <v>282.92922190399997</v>
      </c>
      <c r="E3">
        <v>11.6051199175</v>
      </c>
      <c r="F3">
        <v>678.73857809000003</v>
      </c>
      <c r="G3">
        <v>499.78929424299997</v>
      </c>
      <c r="H3">
        <v>4.9134715635299999</v>
      </c>
      <c r="J3">
        <v>1030.3122766500001</v>
      </c>
      <c r="K3">
        <v>114.82890279900001</v>
      </c>
      <c r="L3">
        <v>12.751437624399999</v>
      </c>
      <c r="M3">
        <v>0.32593196704100003</v>
      </c>
    </row>
    <row r="4" spans="1:13" x14ac:dyDescent="0.35">
      <c r="A4" t="s">
        <v>34</v>
      </c>
      <c r="B4">
        <v>1.7613677490299999</v>
      </c>
      <c r="C4">
        <v>73.481219539899996</v>
      </c>
      <c r="D4">
        <v>107.019777635</v>
      </c>
      <c r="E4">
        <v>3.8074013654500001</v>
      </c>
      <c r="F4">
        <v>1056.0413576200001</v>
      </c>
      <c r="G4">
        <v>313.29405407600001</v>
      </c>
      <c r="H4">
        <v>6.6756060579099996</v>
      </c>
      <c r="J4">
        <v>393.86487305499998</v>
      </c>
      <c r="L4">
        <v>28.455421877900001</v>
      </c>
    </row>
    <row r="5" spans="1:13" x14ac:dyDescent="0.35">
      <c r="A5" t="s">
        <v>27</v>
      </c>
      <c r="B5">
        <v>625.34296245999997</v>
      </c>
      <c r="C5">
        <v>84.084098869900004</v>
      </c>
      <c r="D5">
        <v>61.559979906599999</v>
      </c>
      <c r="E5">
        <v>2.1797171175100001</v>
      </c>
      <c r="F5">
        <v>10923.361576400001</v>
      </c>
      <c r="G5">
        <v>154.82963861900001</v>
      </c>
      <c r="H5">
        <v>134.65127561400001</v>
      </c>
      <c r="J5">
        <v>190.26499690599999</v>
      </c>
      <c r="K5">
        <v>101.59357480200001</v>
      </c>
      <c r="L5">
        <v>7.2315387019099999</v>
      </c>
      <c r="M5">
        <v>14.9602588803</v>
      </c>
    </row>
    <row r="6" spans="1:13" x14ac:dyDescent="0.35">
      <c r="A6" t="s">
        <v>37</v>
      </c>
      <c r="C6">
        <v>40.558974903500001</v>
      </c>
      <c r="D6">
        <v>34.139145172299997</v>
      </c>
      <c r="F6">
        <v>537.12200043600001</v>
      </c>
      <c r="G6">
        <v>74.316312244000002</v>
      </c>
      <c r="H6">
        <v>10.4361634665</v>
      </c>
      <c r="I6">
        <v>17.750837883500001</v>
      </c>
      <c r="J6">
        <v>92.656543988400003</v>
      </c>
      <c r="K6">
        <v>3.8272450294299998</v>
      </c>
    </row>
    <row r="7" spans="1:13" x14ac:dyDescent="0.35">
      <c r="A7" t="s">
        <v>31</v>
      </c>
      <c r="C7">
        <v>361.59650390299998</v>
      </c>
      <c r="D7">
        <v>401.853112479</v>
      </c>
      <c r="F7">
        <v>106.536916379</v>
      </c>
      <c r="G7">
        <v>631.38650042899997</v>
      </c>
      <c r="J7">
        <v>947.39785976400003</v>
      </c>
      <c r="K7">
        <v>37.993776742599998</v>
      </c>
      <c r="M7">
        <v>1.13495425794</v>
      </c>
    </row>
    <row r="8" spans="1:13" x14ac:dyDescent="0.35">
      <c r="A8" t="s">
        <v>32</v>
      </c>
      <c r="C8">
        <v>20.472983872499999</v>
      </c>
      <c r="D8">
        <v>27.7985727047</v>
      </c>
      <c r="G8">
        <v>36.280046831600004</v>
      </c>
      <c r="J8">
        <v>82.743737004899998</v>
      </c>
    </row>
    <row r="9" spans="1:13" x14ac:dyDescent="0.35">
      <c r="A9" t="s">
        <v>33</v>
      </c>
      <c r="C9">
        <v>231.19652066</v>
      </c>
      <c r="D9">
        <v>377.56932275399998</v>
      </c>
      <c r="F9">
        <v>710.68187881699998</v>
      </c>
      <c r="G9">
        <v>775.18222620999995</v>
      </c>
      <c r="H9">
        <v>6.6642587931200001</v>
      </c>
      <c r="J9">
        <v>1200.6124460599999</v>
      </c>
      <c r="K9">
        <v>68.898504168599999</v>
      </c>
      <c r="L9">
        <v>19.5019921106</v>
      </c>
      <c r="M9">
        <v>8.2779971672700001E-2</v>
      </c>
    </row>
    <row r="10" spans="1:13" x14ac:dyDescent="0.35">
      <c r="A10" t="s">
        <v>35</v>
      </c>
      <c r="B10">
        <v>9.6081832480300005</v>
      </c>
      <c r="C10">
        <v>459.13050335600002</v>
      </c>
      <c r="D10">
        <v>312.97449200599999</v>
      </c>
      <c r="F10">
        <v>170.73212217700001</v>
      </c>
      <c r="G10">
        <v>323.99882635199998</v>
      </c>
      <c r="H10">
        <v>1.608903548</v>
      </c>
      <c r="J10">
        <v>730.853143241</v>
      </c>
      <c r="K10">
        <v>31.469117557499999</v>
      </c>
    </row>
    <row r="11" spans="1:13" x14ac:dyDescent="0.35">
      <c r="A11" t="s">
        <v>36</v>
      </c>
      <c r="B11">
        <v>13.775151516699999</v>
      </c>
      <c r="C11">
        <v>251.82766006700001</v>
      </c>
      <c r="D11">
        <v>254.93659494400001</v>
      </c>
      <c r="E11">
        <v>28.156103291600001</v>
      </c>
      <c r="F11">
        <v>13207.8536769</v>
      </c>
      <c r="G11">
        <v>1136.9401305199999</v>
      </c>
      <c r="H11">
        <v>64.066223476399998</v>
      </c>
      <c r="I11">
        <v>62.353914015100003</v>
      </c>
      <c r="J11">
        <v>642.31550367299997</v>
      </c>
      <c r="K11">
        <v>267.55585363599999</v>
      </c>
      <c r="L11">
        <v>13.816157485</v>
      </c>
      <c r="M11">
        <v>1.24590590966</v>
      </c>
    </row>
    <row r="12" spans="1:13" x14ac:dyDescent="0.35">
      <c r="A12" t="s">
        <v>29</v>
      </c>
      <c r="C12">
        <v>167.44511389799999</v>
      </c>
      <c r="D12">
        <v>167.253789705</v>
      </c>
      <c r="F12">
        <v>121.270643624</v>
      </c>
      <c r="G12">
        <v>303.86247609700001</v>
      </c>
      <c r="H12">
        <v>3.4632202581399998</v>
      </c>
      <c r="J12">
        <v>438.43099314800003</v>
      </c>
    </row>
    <row r="13" spans="1:13" x14ac:dyDescent="0.35">
      <c r="A13" t="s">
        <v>28</v>
      </c>
      <c r="C13">
        <v>428.684349338</v>
      </c>
      <c r="D13">
        <v>334.64421544099997</v>
      </c>
      <c r="E13">
        <v>26.131024795399998</v>
      </c>
      <c r="F13">
        <v>481.53834138000002</v>
      </c>
      <c r="G13">
        <v>658.96677000800003</v>
      </c>
      <c r="H13">
        <v>23.622831466200001</v>
      </c>
      <c r="J13">
        <v>486.19948190000002</v>
      </c>
    </row>
    <row r="14" spans="1:13" x14ac:dyDescent="0.35">
      <c r="A14" t="s">
        <v>30</v>
      </c>
      <c r="B14">
        <v>1.26987409671</v>
      </c>
      <c r="C14">
        <v>645.06228501400005</v>
      </c>
      <c r="D14">
        <v>519.17074151600002</v>
      </c>
      <c r="E14">
        <v>25.1669410724</v>
      </c>
      <c r="F14">
        <v>1615.1219905800001</v>
      </c>
      <c r="G14">
        <v>773.14339902699999</v>
      </c>
      <c r="H14">
        <v>45.157251708499999</v>
      </c>
      <c r="J14">
        <v>1607.8161137699999</v>
      </c>
      <c r="K14">
        <v>120.239835719</v>
      </c>
    </row>
    <row r="15" spans="1:13" x14ac:dyDescent="0.35">
      <c r="A15" t="s">
        <v>5</v>
      </c>
      <c r="B15">
        <v>108.86055241699999</v>
      </c>
      <c r="C15">
        <v>259.98619684200003</v>
      </c>
      <c r="D15">
        <v>233.89118277599999</v>
      </c>
      <c r="E15">
        <v>3.1295893696500001</v>
      </c>
      <c r="F15">
        <v>1940.28259129</v>
      </c>
      <c r="G15">
        <v>461.26811027299999</v>
      </c>
      <c r="H15">
        <v>48.221018278400003</v>
      </c>
      <c r="J15">
        <v>741.12671244299997</v>
      </c>
      <c r="K15">
        <v>223.44852198000001</v>
      </c>
      <c r="L15">
        <v>48.441056711999998</v>
      </c>
      <c r="M15">
        <v>3.2123686863600001</v>
      </c>
    </row>
    <row r="16" spans="1:13" x14ac:dyDescent="0.35">
      <c r="A16" t="s">
        <v>6</v>
      </c>
      <c r="B16">
        <v>44.158093862900003</v>
      </c>
      <c r="C16">
        <v>522.77633748200003</v>
      </c>
      <c r="D16">
        <v>552.23826218199997</v>
      </c>
      <c r="E16">
        <v>2.9852446122299998</v>
      </c>
      <c r="F16">
        <v>1649.0403448300001</v>
      </c>
      <c r="G16">
        <v>756.30946914499998</v>
      </c>
      <c r="H16">
        <v>64.338590215899998</v>
      </c>
      <c r="J16">
        <v>1165.51423656</v>
      </c>
      <c r="K16">
        <v>80.518062020200006</v>
      </c>
      <c r="M16">
        <v>0.96939562429899995</v>
      </c>
    </row>
    <row r="17" spans="1:13" x14ac:dyDescent="0.35">
      <c r="A17" t="s">
        <v>7</v>
      </c>
      <c r="B17">
        <v>16.392744302600001</v>
      </c>
      <c r="C17">
        <v>274.16889698699998</v>
      </c>
      <c r="D17">
        <v>247.07689241700001</v>
      </c>
      <c r="F17">
        <v>99.160129537499998</v>
      </c>
      <c r="G17">
        <v>278.48139542899997</v>
      </c>
      <c r="J17">
        <v>439.418884537</v>
      </c>
    </row>
    <row r="18" spans="1:13" x14ac:dyDescent="0.35">
      <c r="A18" t="s">
        <v>8</v>
      </c>
      <c r="B18">
        <v>82.312730535300005</v>
      </c>
      <c r="C18">
        <v>1033.83973429</v>
      </c>
      <c r="D18">
        <v>601.15550100500002</v>
      </c>
      <c r="E18">
        <v>36.839958301700001</v>
      </c>
      <c r="F18">
        <v>165.05572819299999</v>
      </c>
      <c r="G18">
        <v>667.78360454000006</v>
      </c>
      <c r="H18">
        <v>23.626984369799999</v>
      </c>
      <c r="I18">
        <v>18.999931802399999</v>
      </c>
      <c r="J18">
        <v>1342.6363596199999</v>
      </c>
      <c r="K18">
        <v>23.162338635699999</v>
      </c>
      <c r="M18">
        <v>0.371892927007</v>
      </c>
    </row>
    <row r="19" spans="1:13" x14ac:dyDescent="0.35">
      <c r="A19" t="s">
        <v>9</v>
      </c>
      <c r="B19">
        <v>19.723177917699999</v>
      </c>
      <c r="C19">
        <v>201.42123428400001</v>
      </c>
      <c r="D19">
        <v>136.799433282</v>
      </c>
      <c r="E19">
        <v>4.4212091718100002</v>
      </c>
      <c r="F19">
        <v>81.670365974299997</v>
      </c>
      <c r="G19">
        <v>182.87542222100001</v>
      </c>
      <c r="H19">
        <v>12.3063428729</v>
      </c>
      <c r="J19">
        <v>341.52916788800002</v>
      </c>
    </row>
    <row r="20" spans="1:13" x14ac:dyDescent="0.35">
      <c r="A20" t="s">
        <v>10</v>
      </c>
      <c r="B20">
        <v>42.559190916699997</v>
      </c>
      <c r="C20">
        <v>1031.7333480299999</v>
      </c>
      <c r="D20">
        <v>853.02974437199998</v>
      </c>
      <c r="E20">
        <v>15.8466220171</v>
      </c>
      <c r="F20">
        <v>3411.9176643599999</v>
      </c>
      <c r="G20">
        <v>1032.36284862</v>
      </c>
      <c r="H20">
        <v>116.974056186</v>
      </c>
      <c r="I20">
        <v>7.1360522075399997</v>
      </c>
      <c r="J20">
        <v>1919.4781360899999</v>
      </c>
      <c r="K20">
        <v>68.203240914700004</v>
      </c>
      <c r="M20">
        <v>0.208062294324</v>
      </c>
    </row>
    <row r="21" spans="1:13" x14ac:dyDescent="0.35">
      <c r="A21" t="s">
        <v>11</v>
      </c>
      <c r="B21">
        <v>19.039650573300001</v>
      </c>
      <c r="C21">
        <v>376.902238877</v>
      </c>
      <c r="D21">
        <v>279.634407232</v>
      </c>
      <c r="E21">
        <v>35.247118083799997</v>
      </c>
      <c r="F21">
        <v>2605.84334984</v>
      </c>
      <c r="G21">
        <v>476.81077879700001</v>
      </c>
      <c r="H21">
        <v>56.165756267200003</v>
      </c>
      <c r="I21">
        <v>39.593449447700003</v>
      </c>
      <c r="J21">
        <v>771.61590309500002</v>
      </c>
      <c r="K21">
        <v>23.610230785999999</v>
      </c>
      <c r="M21">
        <v>0.66051276075200005</v>
      </c>
    </row>
    <row r="22" spans="1:13" x14ac:dyDescent="0.35">
      <c r="A22" t="s">
        <v>12</v>
      </c>
      <c r="B22">
        <v>8.9023448784100001</v>
      </c>
      <c r="C22">
        <v>200.232761302</v>
      </c>
      <c r="D22">
        <v>153.55559198200001</v>
      </c>
      <c r="E22">
        <v>2.4510380622699999</v>
      </c>
      <c r="F22">
        <v>3744.9855050199999</v>
      </c>
      <c r="G22">
        <v>408.03104720499999</v>
      </c>
      <c r="H22">
        <v>29.1559274237</v>
      </c>
      <c r="J22">
        <v>636.32291715899999</v>
      </c>
      <c r="K22">
        <v>187.185360543</v>
      </c>
      <c r="M22">
        <v>1.3630338613899999</v>
      </c>
    </row>
    <row r="23" spans="1:13" x14ac:dyDescent="0.35">
      <c r="A23" t="s">
        <v>13</v>
      </c>
      <c r="B23">
        <v>6.6906648585299999</v>
      </c>
      <c r="C23">
        <v>8.12023207869</v>
      </c>
      <c r="D23">
        <v>1.7200220666399999</v>
      </c>
      <c r="E23">
        <v>9.5873773851799999</v>
      </c>
      <c r="F23">
        <v>306.10340407500001</v>
      </c>
      <c r="G23">
        <v>23.8837369606</v>
      </c>
      <c r="H23">
        <v>27.213470973</v>
      </c>
      <c r="J23">
        <v>28.575289917300001</v>
      </c>
      <c r="K23">
        <v>38.238948638300002</v>
      </c>
    </row>
    <row r="24" spans="1:13" x14ac:dyDescent="0.35">
      <c r="A24" t="s">
        <v>39</v>
      </c>
      <c r="B24">
        <v>10.0744113859</v>
      </c>
      <c r="C24">
        <v>177.99964150700001</v>
      </c>
      <c r="D24">
        <v>113.08123072399999</v>
      </c>
      <c r="E24">
        <v>4.6127814880300004</v>
      </c>
      <c r="F24">
        <v>2332.9830882299998</v>
      </c>
      <c r="G24">
        <v>311.03230150600001</v>
      </c>
      <c r="H24">
        <v>24.373773130499998</v>
      </c>
      <c r="I24">
        <v>15.323749615700001</v>
      </c>
      <c r="J24">
        <v>464.761707581</v>
      </c>
      <c r="K24">
        <v>47.813820662600001</v>
      </c>
      <c r="L24">
        <v>40.487479344199997</v>
      </c>
    </row>
    <row r="25" spans="1:13" x14ac:dyDescent="0.35">
      <c r="A25" t="s">
        <v>14</v>
      </c>
      <c r="B25">
        <v>32.726711780499997</v>
      </c>
      <c r="C25">
        <v>103.576733218</v>
      </c>
      <c r="D25">
        <v>116.405804297</v>
      </c>
      <c r="E25">
        <v>0.26111378449599998</v>
      </c>
      <c r="F25">
        <v>5019.7939586800003</v>
      </c>
      <c r="G25">
        <v>420.48164779500001</v>
      </c>
      <c r="H25">
        <v>116.43217936000001</v>
      </c>
      <c r="J25">
        <v>538.77548325700002</v>
      </c>
      <c r="K25">
        <v>292.19233525700002</v>
      </c>
      <c r="L25">
        <v>17.214580669</v>
      </c>
      <c r="M25">
        <v>7.2896092483300007E-2</v>
      </c>
    </row>
    <row r="26" spans="1:13" x14ac:dyDescent="0.35">
      <c r="A26" t="s">
        <v>60</v>
      </c>
      <c r="B26">
        <v>31.8898182312</v>
      </c>
      <c r="C26">
        <v>110.648026554</v>
      </c>
      <c r="D26">
        <v>73.615077416600002</v>
      </c>
      <c r="E26">
        <v>20.258766727200001</v>
      </c>
      <c r="F26">
        <v>4520.5865466599998</v>
      </c>
      <c r="G26">
        <v>351.40538584900003</v>
      </c>
      <c r="H26">
        <v>177.90371382999999</v>
      </c>
      <c r="I26">
        <v>17.043572123299999</v>
      </c>
      <c r="J26">
        <v>431.807580148</v>
      </c>
      <c r="K26">
        <v>111.596356321</v>
      </c>
      <c r="L26">
        <v>4.9712655274799999</v>
      </c>
    </row>
    <row r="27" spans="1:13" x14ac:dyDescent="0.35">
      <c r="A27" t="s">
        <v>16</v>
      </c>
      <c r="B27">
        <v>149.68821691900001</v>
      </c>
      <c r="C27">
        <v>74.209035183500006</v>
      </c>
      <c r="D27">
        <v>44.0633146264</v>
      </c>
      <c r="E27">
        <v>1.9284111343200001</v>
      </c>
      <c r="F27">
        <v>2285.56905521</v>
      </c>
      <c r="G27">
        <v>200.115694701</v>
      </c>
      <c r="H27">
        <v>51.005561334200003</v>
      </c>
      <c r="I27">
        <v>55.427139973599999</v>
      </c>
      <c r="J27">
        <v>221.204259957</v>
      </c>
      <c r="K27">
        <v>136.166397249</v>
      </c>
      <c r="L27">
        <v>4.9507565796400002</v>
      </c>
    </row>
    <row r="28" spans="1:13" x14ac:dyDescent="0.35">
      <c r="A28" t="s">
        <v>17</v>
      </c>
      <c r="B28">
        <v>1.57846595804</v>
      </c>
      <c r="C28">
        <v>10.4455635802</v>
      </c>
      <c r="D28">
        <v>5.8828467849599999</v>
      </c>
      <c r="F28">
        <v>78.753736390900002</v>
      </c>
      <c r="G28">
        <v>14.133721703999999</v>
      </c>
      <c r="H28">
        <v>3.5617368673500002E-2</v>
      </c>
      <c r="I28">
        <v>2.3289856817499999</v>
      </c>
      <c r="J28">
        <v>19.808750050800001</v>
      </c>
      <c r="K28">
        <v>77.490797587800003</v>
      </c>
    </row>
    <row r="29" spans="1:13" x14ac:dyDescent="0.35">
      <c r="A29" t="s">
        <v>18</v>
      </c>
      <c r="B29">
        <v>274.992367548</v>
      </c>
      <c r="C29">
        <v>2773.3891935000001</v>
      </c>
      <c r="D29">
        <v>2025.79049697</v>
      </c>
      <c r="E29">
        <v>471.13970394500001</v>
      </c>
      <c r="F29">
        <v>119857.795149</v>
      </c>
      <c r="G29">
        <v>8769.8453005899992</v>
      </c>
      <c r="H29">
        <v>777.64569682199999</v>
      </c>
      <c r="I29">
        <v>830.38752897500001</v>
      </c>
      <c r="J29">
        <v>9456.30703154</v>
      </c>
      <c r="K29">
        <v>17371.948141699999</v>
      </c>
      <c r="L29">
        <v>985.88633391799999</v>
      </c>
      <c r="M29">
        <v>113.2338146</v>
      </c>
    </row>
    <row r="30" spans="1:13" x14ac:dyDescent="0.35">
      <c r="A30" t="s">
        <v>20</v>
      </c>
      <c r="B30">
        <v>36.180419092900003</v>
      </c>
      <c r="C30">
        <v>3671.6975823299999</v>
      </c>
      <c r="D30">
        <v>2644.43398849</v>
      </c>
      <c r="E30">
        <v>103.11805122</v>
      </c>
      <c r="F30">
        <v>9399.8889521399997</v>
      </c>
      <c r="G30">
        <v>4081.4298306699998</v>
      </c>
      <c r="H30">
        <v>177.36874924</v>
      </c>
      <c r="I30">
        <v>78.559738729299994</v>
      </c>
      <c r="J30">
        <v>6149.1616965800004</v>
      </c>
      <c r="K30">
        <v>2636.65494661</v>
      </c>
      <c r="L30">
        <v>77.133950483099994</v>
      </c>
      <c r="M30">
        <v>11.120894424899999</v>
      </c>
    </row>
    <row r="31" spans="1:13" x14ac:dyDescent="0.35">
      <c r="A31" t="s">
        <v>21</v>
      </c>
      <c r="B31">
        <v>2.6712881192500002</v>
      </c>
      <c r="C31">
        <v>21.606245379299999</v>
      </c>
      <c r="D31">
        <v>25.356407409300001</v>
      </c>
      <c r="F31">
        <v>46.673411798499998</v>
      </c>
      <c r="G31">
        <v>62.747954830300003</v>
      </c>
      <c r="H31">
        <v>2.4323534848100001</v>
      </c>
      <c r="J31">
        <v>70.810170653</v>
      </c>
      <c r="K31">
        <v>30.853163051100001</v>
      </c>
    </row>
    <row r="32" spans="1:13" x14ac:dyDescent="0.35">
      <c r="A32" t="s">
        <v>22</v>
      </c>
      <c r="B32">
        <v>38.639989413099997</v>
      </c>
      <c r="C32">
        <v>1187.3492297099999</v>
      </c>
      <c r="D32">
        <v>991.05214846800004</v>
      </c>
      <c r="E32">
        <v>18.295683960800002</v>
      </c>
      <c r="F32">
        <v>2380.76257076</v>
      </c>
      <c r="G32">
        <v>1449.7421923500001</v>
      </c>
      <c r="H32">
        <v>97.344902390900003</v>
      </c>
      <c r="J32">
        <v>3461.9752520000002</v>
      </c>
      <c r="K32">
        <v>542.69735153399995</v>
      </c>
      <c r="L32">
        <v>44.648487244199998</v>
      </c>
      <c r="M32">
        <v>1.7406100658400001</v>
      </c>
    </row>
    <row r="33" spans="1:13" x14ac:dyDescent="0.35">
      <c r="A33" t="s">
        <v>23</v>
      </c>
      <c r="C33">
        <v>149.546150756</v>
      </c>
      <c r="D33">
        <v>99.215738987199998</v>
      </c>
      <c r="E33">
        <v>9.7710394697199998</v>
      </c>
      <c r="F33">
        <v>502.18025995199997</v>
      </c>
      <c r="G33">
        <v>189.70933833199999</v>
      </c>
      <c r="H33">
        <v>18.002131306300001</v>
      </c>
      <c r="J33">
        <v>356.76841012</v>
      </c>
      <c r="K33">
        <v>33.379450484800003</v>
      </c>
      <c r="L33">
        <v>36.149405360800003</v>
      </c>
    </row>
    <row r="34" spans="1:13" x14ac:dyDescent="0.35">
      <c r="A34" t="s">
        <v>24</v>
      </c>
      <c r="B34">
        <v>9.4841537774799995</v>
      </c>
      <c r="C34">
        <v>636.005532593</v>
      </c>
      <c r="D34">
        <v>411.55890185700002</v>
      </c>
      <c r="E34">
        <v>34.7777788884</v>
      </c>
      <c r="F34">
        <v>4256.9875515399999</v>
      </c>
      <c r="G34">
        <v>1742.0071177699999</v>
      </c>
      <c r="H34">
        <v>79.157335184100006</v>
      </c>
      <c r="I34">
        <v>47.304378122300001</v>
      </c>
      <c r="J34">
        <v>1412.7784631899999</v>
      </c>
      <c r="K34">
        <v>984.73685767500001</v>
      </c>
      <c r="L34">
        <v>58.144213653199998</v>
      </c>
      <c r="M34">
        <v>10.1597415495</v>
      </c>
    </row>
    <row r="35" spans="1:13" x14ac:dyDescent="0.35">
      <c r="A35" t="s">
        <v>25</v>
      </c>
      <c r="C35">
        <v>15.5567352234</v>
      </c>
      <c r="D35">
        <v>12.9624570181</v>
      </c>
      <c r="F35">
        <v>297.98721984100001</v>
      </c>
      <c r="G35">
        <v>81.519203124200004</v>
      </c>
      <c r="H35">
        <v>8.1575529636400006</v>
      </c>
      <c r="J35">
        <v>59.694956344300003</v>
      </c>
      <c r="K35">
        <v>38.463919377700002</v>
      </c>
      <c r="L35">
        <v>8.1216108508700007</v>
      </c>
    </row>
    <row r="36" spans="1:13" x14ac:dyDescent="0.35">
      <c r="A36" t="s">
        <v>26</v>
      </c>
      <c r="B36">
        <v>37.614385273499998</v>
      </c>
      <c r="C36">
        <v>215.287703365</v>
      </c>
      <c r="D36">
        <v>211.558240713</v>
      </c>
      <c r="E36">
        <v>1.2395050405499999E-2</v>
      </c>
      <c r="F36">
        <v>2654.4887337199998</v>
      </c>
      <c r="G36">
        <v>1156.7628696700001</v>
      </c>
      <c r="H36">
        <v>21.015562822500002</v>
      </c>
      <c r="J36">
        <v>1427.3589717899999</v>
      </c>
      <c r="K36">
        <v>1792.21594813</v>
      </c>
      <c r="L36">
        <v>120.387481006</v>
      </c>
      <c r="M36">
        <v>2.6242595637499999</v>
      </c>
    </row>
    <row r="37" spans="1:13" x14ac:dyDescent="0.35">
      <c r="A37" t="s">
        <v>38</v>
      </c>
      <c r="F37">
        <v>72.526183262199993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O41"/>
  <sheetViews>
    <sheetView workbookViewId="0"/>
  </sheetViews>
  <sheetFormatPr defaultRowHeight="14.5" x14ac:dyDescent="0.35"/>
  <cols>
    <col min="1" max="1" width="18" bestFit="1" customWidth="1"/>
    <col min="2" max="2" width="16.26953125" bestFit="1" customWidth="1"/>
    <col min="3" max="13" width="12" bestFit="1" customWidth="1"/>
    <col min="14" max="14" width="7.26953125" bestFit="1" customWidth="1"/>
    <col min="15" max="15" width="12" bestFit="1" customWidth="1"/>
  </cols>
  <sheetData>
    <row r="3" spans="1:15" x14ac:dyDescent="0.35">
      <c r="A3" s="4" t="s">
        <v>44</v>
      </c>
      <c r="B3" s="4" t="s">
        <v>43</v>
      </c>
    </row>
    <row r="4" spans="1:15" x14ac:dyDescent="0.35">
      <c r="A4" s="4" t="s">
        <v>40</v>
      </c>
      <c r="B4">
        <v>11</v>
      </c>
      <c r="C4">
        <v>21</v>
      </c>
      <c r="D4">
        <v>22</v>
      </c>
      <c r="E4">
        <v>31</v>
      </c>
      <c r="F4">
        <v>41</v>
      </c>
      <c r="G4">
        <v>42</v>
      </c>
      <c r="H4">
        <v>51</v>
      </c>
      <c r="I4">
        <v>61</v>
      </c>
      <c r="J4">
        <v>71</v>
      </c>
      <c r="K4">
        <v>81</v>
      </c>
      <c r="L4">
        <v>82</v>
      </c>
      <c r="M4">
        <v>91</v>
      </c>
      <c r="N4" t="s">
        <v>41</v>
      </c>
      <c r="O4" t="s">
        <v>42</v>
      </c>
    </row>
    <row r="5" spans="1:15" x14ac:dyDescent="0.35">
      <c r="A5" s="5" t="s">
        <v>19</v>
      </c>
      <c r="B5">
        <v>1.0534106237300001</v>
      </c>
      <c r="C5">
        <v>175.62485040000001</v>
      </c>
      <c r="D5">
        <v>282.92922190399997</v>
      </c>
      <c r="E5">
        <v>11.6051199175</v>
      </c>
      <c r="F5">
        <v>678.73857809000003</v>
      </c>
      <c r="G5">
        <v>499.78929424299997</v>
      </c>
      <c r="H5">
        <v>4.9134715635299999</v>
      </c>
      <c r="J5">
        <v>1030.3122766500001</v>
      </c>
      <c r="K5">
        <v>114.82890279900001</v>
      </c>
      <c r="L5">
        <v>12.751437624399999</v>
      </c>
      <c r="M5">
        <v>0.32593196704100003</v>
      </c>
      <c r="O5">
        <v>2812.872495782201</v>
      </c>
    </row>
    <row r="6" spans="1:15" x14ac:dyDescent="0.35">
      <c r="A6" s="5" t="s">
        <v>34</v>
      </c>
      <c r="B6">
        <v>1.7613677490299999</v>
      </c>
      <c r="C6">
        <v>73.481219539899996</v>
      </c>
      <c r="D6">
        <v>107.019777635</v>
      </c>
      <c r="E6">
        <v>3.8074013654500001</v>
      </c>
      <c r="F6">
        <v>1056.0413576200001</v>
      </c>
      <c r="G6">
        <v>313.29405407600001</v>
      </c>
      <c r="H6">
        <v>6.6756060579099996</v>
      </c>
      <c r="J6">
        <v>393.86487305499998</v>
      </c>
      <c r="L6">
        <v>28.455421877900001</v>
      </c>
      <c r="O6">
        <v>1984.4010789761903</v>
      </c>
    </row>
    <row r="7" spans="1:15" x14ac:dyDescent="0.35">
      <c r="A7" s="5" t="s">
        <v>27</v>
      </c>
      <c r="B7">
        <v>625.34296245999997</v>
      </c>
      <c r="C7">
        <v>84.084098869900004</v>
      </c>
      <c r="D7">
        <v>61.559979906599999</v>
      </c>
      <c r="E7">
        <v>2.1797171175100001</v>
      </c>
      <c r="F7">
        <v>10923.361576400001</v>
      </c>
      <c r="G7">
        <v>154.82963861900001</v>
      </c>
      <c r="H7">
        <v>134.65127561400001</v>
      </c>
      <c r="J7">
        <v>190.26499690599999</v>
      </c>
      <c r="K7">
        <v>101.59357480200001</v>
      </c>
      <c r="L7">
        <v>7.2315387019099999</v>
      </c>
      <c r="M7">
        <v>14.9602588803</v>
      </c>
      <c r="O7">
        <v>12300.059618277221</v>
      </c>
    </row>
    <row r="8" spans="1:15" x14ac:dyDescent="0.35">
      <c r="A8" s="5" t="s">
        <v>37</v>
      </c>
      <c r="C8">
        <v>40.558974903500001</v>
      </c>
      <c r="D8">
        <v>34.139145172299997</v>
      </c>
      <c r="F8">
        <v>537.12200043600001</v>
      </c>
      <c r="G8">
        <v>74.316312244000002</v>
      </c>
      <c r="H8">
        <v>10.4361634665</v>
      </c>
      <c r="I8">
        <v>17.750837883500001</v>
      </c>
      <c r="J8">
        <v>92.656543988400003</v>
      </c>
      <c r="K8">
        <v>3.8272450294299998</v>
      </c>
      <c r="O8">
        <v>810.80722312363002</v>
      </c>
    </row>
    <row r="9" spans="1:15" x14ac:dyDescent="0.35">
      <c r="A9" s="5" t="s">
        <v>31</v>
      </c>
      <c r="C9">
        <v>361.59650390299998</v>
      </c>
      <c r="D9">
        <v>401.853112479</v>
      </c>
      <c r="F9">
        <v>106.536916379</v>
      </c>
      <c r="G9">
        <v>631.38650042899997</v>
      </c>
      <c r="J9">
        <v>947.39785976400003</v>
      </c>
      <c r="K9">
        <v>37.993776742599998</v>
      </c>
      <c r="M9">
        <v>1.13495425794</v>
      </c>
      <c r="O9">
        <v>2487.8996239545399</v>
      </c>
    </row>
    <row r="10" spans="1:15" x14ac:dyDescent="0.35">
      <c r="A10" s="5" t="s">
        <v>32</v>
      </c>
      <c r="C10">
        <v>20.472983872499999</v>
      </c>
      <c r="D10">
        <v>27.7985727047</v>
      </c>
      <c r="G10">
        <v>36.280046831600004</v>
      </c>
      <c r="J10">
        <v>82.743737004899998</v>
      </c>
      <c r="O10">
        <v>167.29534041369999</v>
      </c>
    </row>
    <row r="11" spans="1:15" x14ac:dyDescent="0.35">
      <c r="A11" s="5" t="s">
        <v>33</v>
      </c>
      <c r="C11">
        <v>231.19652066</v>
      </c>
      <c r="D11">
        <v>377.56932275399998</v>
      </c>
      <c r="F11">
        <v>710.68187881699998</v>
      </c>
      <c r="G11">
        <v>775.18222620999995</v>
      </c>
      <c r="H11">
        <v>6.6642587931200001</v>
      </c>
      <c r="J11">
        <v>1200.6124460599999</v>
      </c>
      <c r="K11">
        <v>68.898504168599999</v>
      </c>
      <c r="L11">
        <v>19.5019921106</v>
      </c>
      <c r="M11">
        <v>8.2779971672700001E-2</v>
      </c>
      <c r="O11">
        <v>3390.3899295449928</v>
      </c>
    </row>
    <row r="12" spans="1:15" x14ac:dyDescent="0.35">
      <c r="A12" s="5" t="s">
        <v>35</v>
      </c>
      <c r="B12">
        <v>9.6081832480300005</v>
      </c>
      <c r="C12">
        <v>459.13050335600002</v>
      </c>
      <c r="D12">
        <v>312.97449200599999</v>
      </c>
      <c r="F12">
        <v>170.73212217700001</v>
      </c>
      <c r="G12">
        <v>323.99882635199998</v>
      </c>
      <c r="H12">
        <v>1.608903548</v>
      </c>
      <c r="J12">
        <v>730.853143241</v>
      </c>
      <c r="K12">
        <v>31.469117557499999</v>
      </c>
      <c r="O12">
        <v>2040.3752914855299</v>
      </c>
    </row>
    <row r="13" spans="1:15" x14ac:dyDescent="0.35">
      <c r="A13" s="5" t="s">
        <v>36</v>
      </c>
      <c r="B13">
        <v>13.775151516699999</v>
      </c>
      <c r="C13">
        <v>251.82766006700001</v>
      </c>
      <c r="D13">
        <v>254.93659494400001</v>
      </c>
      <c r="E13">
        <v>28.156103291600001</v>
      </c>
      <c r="F13">
        <v>13207.8536769</v>
      </c>
      <c r="G13">
        <v>1136.9401305199999</v>
      </c>
      <c r="H13">
        <v>64.066223476399998</v>
      </c>
      <c r="I13">
        <v>62.353914015100003</v>
      </c>
      <c r="J13">
        <v>642.31550367299997</v>
      </c>
      <c r="K13">
        <v>267.55585363599999</v>
      </c>
      <c r="L13">
        <v>13.816157485</v>
      </c>
      <c r="M13">
        <v>1.24590590966</v>
      </c>
      <c r="O13">
        <v>15944.84287543446</v>
      </c>
    </row>
    <row r="14" spans="1:15" x14ac:dyDescent="0.35">
      <c r="A14" s="5" t="s">
        <v>29</v>
      </c>
      <c r="C14">
        <v>167.44511389799999</v>
      </c>
      <c r="D14">
        <v>167.253789705</v>
      </c>
      <c r="F14">
        <v>121.270643624</v>
      </c>
      <c r="G14">
        <v>303.86247609700001</v>
      </c>
      <c r="H14">
        <v>3.4632202581399998</v>
      </c>
      <c r="J14">
        <v>438.43099314800003</v>
      </c>
      <c r="O14">
        <v>1201.72623673014</v>
      </c>
    </row>
    <row r="15" spans="1:15" x14ac:dyDescent="0.35">
      <c r="A15" s="5" t="s">
        <v>28</v>
      </c>
      <c r="C15">
        <v>428.684349338</v>
      </c>
      <c r="D15">
        <v>334.64421544099997</v>
      </c>
      <c r="E15">
        <v>26.131024795399998</v>
      </c>
      <c r="F15">
        <v>481.53834138000002</v>
      </c>
      <c r="G15">
        <v>658.96677000800003</v>
      </c>
      <c r="H15">
        <v>23.622831466200001</v>
      </c>
      <c r="J15">
        <v>486.19948190000002</v>
      </c>
      <c r="O15">
        <v>2439.7870143286</v>
      </c>
    </row>
    <row r="16" spans="1:15" x14ac:dyDescent="0.35">
      <c r="A16" s="5" t="s">
        <v>30</v>
      </c>
      <c r="B16">
        <v>1.26987409671</v>
      </c>
      <c r="C16">
        <v>645.06228501400005</v>
      </c>
      <c r="D16">
        <v>519.17074151600002</v>
      </c>
      <c r="E16">
        <v>25.1669410724</v>
      </c>
      <c r="F16">
        <v>1615.1219905800001</v>
      </c>
      <c r="G16">
        <v>773.14339902699999</v>
      </c>
      <c r="H16">
        <v>45.157251708499999</v>
      </c>
      <c r="J16">
        <v>1607.8161137699999</v>
      </c>
      <c r="K16">
        <v>120.239835719</v>
      </c>
      <c r="O16">
        <v>5352.1484325036099</v>
      </c>
    </row>
    <row r="17" spans="1:15" x14ac:dyDescent="0.35">
      <c r="A17" s="5" t="s">
        <v>5</v>
      </c>
      <c r="B17">
        <v>108.86055241699999</v>
      </c>
      <c r="C17">
        <v>259.98619684200003</v>
      </c>
      <c r="D17">
        <v>233.89118277599999</v>
      </c>
      <c r="E17">
        <v>3.1295893696500001</v>
      </c>
      <c r="F17">
        <v>1940.28259129</v>
      </c>
      <c r="G17">
        <v>461.26811027299999</v>
      </c>
      <c r="H17">
        <v>48.221018278400003</v>
      </c>
      <c r="J17">
        <v>741.12671244299997</v>
      </c>
      <c r="K17">
        <v>223.44852198000001</v>
      </c>
      <c r="L17">
        <v>48.441056711999998</v>
      </c>
      <c r="M17">
        <v>3.2123686863600001</v>
      </c>
      <c r="O17">
        <v>4071.86790106741</v>
      </c>
    </row>
    <row r="18" spans="1:15" x14ac:dyDescent="0.35">
      <c r="A18" s="5" t="s">
        <v>6</v>
      </c>
      <c r="B18">
        <v>44.158093862900003</v>
      </c>
      <c r="C18">
        <v>522.77633748200003</v>
      </c>
      <c r="D18">
        <v>552.23826218199997</v>
      </c>
      <c r="E18">
        <v>2.9852446122299998</v>
      </c>
      <c r="F18">
        <v>1649.0403448300001</v>
      </c>
      <c r="G18">
        <v>756.30946914499998</v>
      </c>
      <c r="H18">
        <v>64.338590215899998</v>
      </c>
      <c r="J18">
        <v>1165.51423656</v>
      </c>
      <c r="K18">
        <v>80.518062020200006</v>
      </c>
      <c r="M18">
        <v>0.96939562429899995</v>
      </c>
      <c r="O18">
        <v>4838.8480365345285</v>
      </c>
    </row>
    <row r="19" spans="1:15" x14ac:dyDescent="0.35">
      <c r="A19" s="5" t="s">
        <v>7</v>
      </c>
      <c r="B19">
        <v>16.392744302600001</v>
      </c>
      <c r="C19">
        <v>274.16889698699998</v>
      </c>
      <c r="D19">
        <v>247.07689241700001</v>
      </c>
      <c r="F19">
        <v>99.160129537499998</v>
      </c>
      <c r="G19">
        <v>278.48139542899997</v>
      </c>
      <c r="J19">
        <v>439.418884537</v>
      </c>
      <c r="O19">
        <v>1354.6989432101</v>
      </c>
    </row>
    <row r="20" spans="1:15" x14ac:dyDescent="0.35">
      <c r="A20" s="5" t="s">
        <v>8</v>
      </c>
      <c r="B20">
        <v>82.312730535300005</v>
      </c>
      <c r="C20">
        <v>1033.83973429</v>
      </c>
      <c r="D20">
        <v>601.15550100500002</v>
      </c>
      <c r="E20">
        <v>36.839958301700001</v>
      </c>
      <c r="F20">
        <v>165.05572819299999</v>
      </c>
      <c r="G20">
        <v>667.78360454000006</v>
      </c>
      <c r="H20">
        <v>23.626984369799999</v>
      </c>
      <c r="I20">
        <v>18.999931802399999</v>
      </c>
      <c r="J20">
        <v>1342.6363596199999</v>
      </c>
      <c r="K20">
        <v>23.162338635699999</v>
      </c>
      <c r="M20">
        <v>0.371892927007</v>
      </c>
      <c r="O20">
        <v>3995.7847642199076</v>
      </c>
    </row>
    <row r="21" spans="1:15" x14ac:dyDescent="0.35">
      <c r="A21" s="5" t="s">
        <v>9</v>
      </c>
      <c r="B21">
        <v>19.723177917699999</v>
      </c>
      <c r="C21">
        <v>201.42123428400001</v>
      </c>
      <c r="D21">
        <v>136.799433282</v>
      </c>
      <c r="E21">
        <v>4.4212091718100002</v>
      </c>
      <c r="F21">
        <v>81.670365974299997</v>
      </c>
      <c r="G21">
        <v>182.87542222100001</v>
      </c>
      <c r="H21">
        <v>12.3063428729</v>
      </c>
      <c r="J21">
        <v>341.52916788800002</v>
      </c>
      <c r="O21">
        <v>980.74635361170999</v>
      </c>
    </row>
    <row r="22" spans="1:15" x14ac:dyDescent="0.35">
      <c r="A22" s="5" t="s">
        <v>10</v>
      </c>
      <c r="B22">
        <v>42.559190916699997</v>
      </c>
      <c r="C22">
        <v>1031.7333480299999</v>
      </c>
      <c r="D22">
        <v>853.02974437199998</v>
      </c>
      <c r="E22">
        <v>15.8466220171</v>
      </c>
      <c r="F22">
        <v>3411.9176643599999</v>
      </c>
      <c r="G22">
        <v>1032.36284862</v>
      </c>
      <c r="H22">
        <v>116.974056186</v>
      </c>
      <c r="I22">
        <v>7.1360522075399997</v>
      </c>
      <c r="J22">
        <v>1919.4781360899999</v>
      </c>
      <c r="K22">
        <v>68.203240914700004</v>
      </c>
      <c r="M22">
        <v>0.208062294324</v>
      </c>
      <c r="O22">
        <v>8499.4489660083618</v>
      </c>
    </row>
    <row r="23" spans="1:15" x14ac:dyDescent="0.35">
      <c r="A23" s="5" t="s">
        <v>11</v>
      </c>
      <c r="B23">
        <v>19.039650573300001</v>
      </c>
      <c r="C23">
        <v>376.902238877</v>
      </c>
      <c r="D23">
        <v>279.634407232</v>
      </c>
      <c r="E23">
        <v>35.247118083799997</v>
      </c>
      <c r="F23">
        <v>2605.84334984</v>
      </c>
      <c r="G23">
        <v>476.81077879700001</v>
      </c>
      <c r="H23">
        <v>56.165756267200003</v>
      </c>
      <c r="I23">
        <v>39.593449447700003</v>
      </c>
      <c r="J23">
        <v>771.61590309500002</v>
      </c>
      <c r="K23">
        <v>23.610230785999999</v>
      </c>
      <c r="M23">
        <v>0.66051276075200005</v>
      </c>
      <c r="O23">
        <v>4685.1233957597515</v>
      </c>
    </row>
    <row r="24" spans="1:15" x14ac:dyDescent="0.35">
      <c r="A24" s="5" t="s">
        <v>12</v>
      </c>
      <c r="B24">
        <v>8.9023448784100001</v>
      </c>
      <c r="C24">
        <v>200.232761302</v>
      </c>
      <c r="D24">
        <v>153.55559198200001</v>
      </c>
      <c r="E24">
        <v>2.4510380622699999</v>
      </c>
      <c r="F24">
        <v>3744.9855050199999</v>
      </c>
      <c r="G24">
        <v>408.03104720499999</v>
      </c>
      <c r="H24">
        <v>29.1559274237</v>
      </c>
      <c r="J24">
        <v>636.32291715899999</v>
      </c>
      <c r="K24">
        <v>187.185360543</v>
      </c>
      <c r="M24">
        <v>1.3630338613899999</v>
      </c>
      <c r="O24">
        <v>5372.185527436769</v>
      </c>
    </row>
    <row r="25" spans="1:15" x14ac:dyDescent="0.35">
      <c r="A25" s="5" t="s">
        <v>13</v>
      </c>
      <c r="B25">
        <v>6.6906648585299999</v>
      </c>
      <c r="C25">
        <v>8.12023207869</v>
      </c>
      <c r="D25">
        <v>1.7200220666399999</v>
      </c>
      <c r="E25">
        <v>9.5873773851799999</v>
      </c>
      <c r="F25">
        <v>306.10340407500001</v>
      </c>
      <c r="G25">
        <v>23.8837369606</v>
      </c>
      <c r="H25">
        <v>27.213470973</v>
      </c>
      <c r="J25">
        <v>28.575289917300001</v>
      </c>
      <c r="K25">
        <v>38.238948638300002</v>
      </c>
      <c r="O25">
        <v>450.13314695324004</v>
      </c>
    </row>
    <row r="26" spans="1:15" x14ac:dyDescent="0.35">
      <c r="A26" s="5" t="s">
        <v>39</v>
      </c>
      <c r="B26">
        <v>10.0744113859</v>
      </c>
      <c r="C26">
        <v>177.99964150700001</v>
      </c>
      <c r="D26">
        <v>113.08123072399999</v>
      </c>
      <c r="E26">
        <v>4.6127814880300004</v>
      </c>
      <c r="F26">
        <v>2332.9830882299998</v>
      </c>
      <c r="G26">
        <v>311.03230150600001</v>
      </c>
      <c r="H26">
        <v>24.373773130499998</v>
      </c>
      <c r="I26">
        <v>15.323749615700001</v>
      </c>
      <c r="J26">
        <v>464.761707581</v>
      </c>
      <c r="K26">
        <v>47.813820662600001</v>
      </c>
      <c r="L26">
        <v>40.487479344199997</v>
      </c>
      <c r="O26">
        <v>3542.5439851749293</v>
      </c>
    </row>
    <row r="27" spans="1:15" x14ac:dyDescent="0.35">
      <c r="A27" s="5" t="s">
        <v>14</v>
      </c>
      <c r="B27">
        <v>32.726711780499997</v>
      </c>
      <c r="C27">
        <v>103.576733218</v>
      </c>
      <c r="D27">
        <v>116.405804297</v>
      </c>
      <c r="E27">
        <v>0.26111378449599998</v>
      </c>
      <c r="F27">
        <v>5019.7939586800003</v>
      </c>
      <c r="G27">
        <v>420.48164779500001</v>
      </c>
      <c r="H27">
        <v>116.43217936000001</v>
      </c>
      <c r="J27">
        <v>538.77548325700002</v>
      </c>
      <c r="K27">
        <v>292.19233525700002</v>
      </c>
      <c r="L27">
        <v>17.214580669</v>
      </c>
      <c r="M27">
        <v>7.2896092483300007E-2</v>
      </c>
      <c r="O27">
        <v>6657.9334441904793</v>
      </c>
    </row>
    <row r="28" spans="1:15" x14ac:dyDescent="0.35">
      <c r="A28" s="5" t="s">
        <v>15</v>
      </c>
      <c r="B28">
        <v>31.8898182312</v>
      </c>
      <c r="C28">
        <v>110.648026554</v>
      </c>
      <c r="D28">
        <v>73.615077416600002</v>
      </c>
      <c r="E28">
        <v>20.258766727200001</v>
      </c>
      <c r="F28">
        <v>4520.5865466599998</v>
      </c>
      <c r="G28">
        <v>351.40538584900003</v>
      </c>
      <c r="H28">
        <v>177.90371382999999</v>
      </c>
      <c r="I28">
        <v>17.043572123299999</v>
      </c>
      <c r="J28">
        <v>431.807580148</v>
      </c>
      <c r="K28">
        <v>111.596356321</v>
      </c>
      <c r="L28">
        <v>4.9712655274799999</v>
      </c>
      <c r="O28">
        <v>5851.7261093877787</v>
      </c>
    </row>
    <row r="29" spans="1:15" x14ac:dyDescent="0.35">
      <c r="A29" s="5" t="s">
        <v>16</v>
      </c>
      <c r="B29">
        <v>149.68821691900001</v>
      </c>
      <c r="C29">
        <v>74.209035183500006</v>
      </c>
      <c r="D29">
        <v>44.0633146264</v>
      </c>
      <c r="E29">
        <v>1.9284111343200001</v>
      </c>
      <c r="F29">
        <v>2285.56905521</v>
      </c>
      <c r="G29">
        <v>200.115694701</v>
      </c>
      <c r="H29">
        <v>51.005561334200003</v>
      </c>
      <c r="I29">
        <v>55.427139973599999</v>
      </c>
      <c r="J29">
        <v>221.204259957</v>
      </c>
      <c r="K29">
        <v>136.166397249</v>
      </c>
      <c r="L29">
        <v>4.9507565796400002</v>
      </c>
      <c r="O29">
        <v>3224.3278428676599</v>
      </c>
    </row>
    <row r="30" spans="1:15" x14ac:dyDescent="0.35">
      <c r="A30" s="5" t="s">
        <v>17</v>
      </c>
      <c r="B30">
        <v>1.57846595804</v>
      </c>
      <c r="C30">
        <v>10.4455635802</v>
      </c>
      <c r="D30">
        <v>5.8828467849599999</v>
      </c>
      <c r="F30">
        <v>78.753736390900002</v>
      </c>
      <c r="G30">
        <v>14.133721703999999</v>
      </c>
      <c r="H30">
        <v>3.5617368673500002E-2</v>
      </c>
      <c r="I30">
        <v>2.3289856817499999</v>
      </c>
      <c r="J30">
        <v>19.808750050800001</v>
      </c>
      <c r="K30">
        <v>77.490797587800003</v>
      </c>
      <c r="O30">
        <v>210.45848510712352</v>
      </c>
    </row>
    <row r="31" spans="1:15" x14ac:dyDescent="0.35">
      <c r="A31" s="5" t="s">
        <v>18</v>
      </c>
      <c r="B31">
        <v>274.992367548</v>
      </c>
      <c r="C31">
        <v>2773.3891935000001</v>
      </c>
      <c r="D31">
        <v>2025.79049697</v>
      </c>
      <c r="E31">
        <v>471.13970394500001</v>
      </c>
      <c r="F31">
        <v>119857.795149</v>
      </c>
      <c r="G31">
        <v>8769.8453005899992</v>
      </c>
      <c r="H31">
        <v>777.64569682199999</v>
      </c>
      <c r="I31">
        <v>830.38752897500001</v>
      </c>
      <c r="J31">
        <v>9456.30703154</v>
      </c>
      <c r="K31">
        <v>17371.948141699999</v>
      </c>
      <c r="L31">
        <v>985.88633391799999</v>
      </c>
      <c r="M31">
        <v>113.2338146</v>
      </c>
      <c r="O31">
        <v>163708.36075910801</v>
      </c>
    </row>
    <row r="32" spans="1:15" x14ac:dyDescent="0.35">
      <c r="A32" s="5" t="s">
        <v>20</v>
      </c>
      <c r="B32">
        <v>36.180419092900003</v>
      </c>
      <c r="C32">
        <v>3671.6975823299999</v>
      </c>
      <c r="D32">
        <v>2644.43398849</v>
      </c>
      <c r="E32">
        <v>103.11805122</v>
      </c>
      <c r="F32">
        <v>9399.8889521399997</v>
      </c>
      <c r="G32">
        <v>4081.4298306699998</v>
      </c>
      <c r="H32">
        <v>177.36874924</v>
      </c>
      <c r="I32">
        <v>78.559738729299994</v>
      </c>
      <c r="J32">
        <v>6149.1616965800004</v>
      </c>
      <c r="K32">
        <v>2636.65494661</v>
      </c>
      <c r="L32">
        <v>77.133950483099994</v>
      </c>
      <c r="M32">
        <v>11.120894424899999</v>
      </c>
      <c r="O32">
        <v>29066.748800010202</v>
      </c>
    </row>
    <row r="33" spans="1:15" x14ac:dyDescent="0.35">
      <c r="A33" s="5" t="s">
        <v>21</v>
      </c>
      <c r="B33">
        <v>2.6712881192500002</v>
      </c>
      <c r="C33">
        <v>21.606245379299999</v>
      </c>
      <c r="D33">
        <v>25.356407409300001</v>
      </c>
      <c r="F33">
        <v>46.673411798499998</v>
      </c>
      <c r="G33">
        <v>62.747954830300003</v>
      </c>
      <c r="H33">
        <v>2.4323534848100001</v>
      </c>
      <c r="J33">
        <v>70.810170653</v>
      </c>
      <c r="K33">
        <v>30.853163051100001</v>
      </c>
      <c r="O33">
        <v>263.15099472556</v>
      </c>
    </row>
    <row r="34" spans="1:15" x14ac:dyDescent="0.35">
      <c r="A34" s="5" t="s">
        <v>22</v>
      </c>
      <c r="B34">
        <v>38.639989413099997</v>
      </c>
      <c r="C34">
        <v>1187.3492297099999</v>
      </c>
      <c r="D34">
        <v>991.05214846800004</v>
      </c>
      <c r="E34">
        <v>18.295683960800002</v>
      </c>
      <c r="F34">
        <v>2380.76257076</v>
      </c>
      <c r="G34">
        <v>1449.7421923500001</v>
      </c>
      <c r="H34">
        <v>97.344902390900003</v>
      </c>
      <c r="J34">
        <v>3461.9752520000002</v>
      </c>
      <c r="K34">
        <v>542.69735153399995</v>
      </c>
      <c r="L34">
        <v>44.648487244199998</v>
      </c>
      <c r="M34">
        <v>1.7406100658400001</v>
      </c>
      <c r="O34">
        <v>10214.248417896841</v>
      </c>
    </row>
    <row r="35" spans="1:15" x14ac:dyDescent="0.35">
      <c r="A35" s="5" t="s">
        <v>23</v>
      </c>
      <c r="C35">
        <v>149.546150756</v>
      </c>
      <c r="D35">
        <v>99.215738987199998</v>
      </c>
      <c r="E35">
        <v>9.7710394697199998</v>
      </c>
      <c r="F35">
        <v>502.18025995199997</v>
      </c>
      <c r="G35">
        <v>189.70933833199999</v>
      </c>
      <c r="H35">
        <v>18.002131306300001</v>
      </c>
      <c r="J35">
        <v>356.76841012</v>
      </c>
      <c r="K35">
        <v>33.379450484800003</v>
      </c>
      <c r="L35">
        <v>36.149405360800003</v>
      </c>
      <c r="O35">
        <v>1394.7219247688199</v>
      </c>
    </row>
    <row r="36" spans="1:15" x14ac:dyDescent="0.35">
      <c r="A36" s="5" t="s">
        <v>24</v>
      </c>
      <c r="B36">
        <v>9.4841537774799995</v>
      </c>
      <c r="C36">
        <v>636.005532593</v>
      </c>
      <c r="D36">
        <v>411.55890185700002</v>
      </c>
      <c r="E36">
        <v>34.7777788884</v>
      </c>
      <c r="F36">
        <v>4256.9875515399999</v>
      </c>
      <c r="G36">
        <v>1742.0071177699999</v>
      </c>
      <c r="H36">
        <v>79.157335184100006</v>
      </c>
      <c r="I36">
        <v>47.304378122300001</v>
      </c>
      <c r="J36">
        <v>1412.7784631899999</v>
      </c>
      <c r="K36">
        <v>984.73685767500001</v>
      </c>
      <c r="L36">
        <v>58.144213653199998</v>
      </c>
      <c r="M36">
        <v>10.1597415495</v>
      </c>
      <c r="O36">
        <v>9683.1020257999789</v>
      </c>
    </row>
    <row r="37" spans="1:15" x14ac:dyDescent="0.35">
      <c r="A37" s="5" t="s">
        <v>25</v>
      </c>
      <c r="C37">
        <v>15.5567352234</v>
      </c>
      <c r="D37">
        <v>12.9624570181</v>
      </c>
      <c r="F37">
        <v>297.98721984100001</v>
      </c>
      <c r="G37">
        <v>81.519203124200004</v>
      </c>
      <c r="H37">
        <v>8.1575529636400006</v>
      </c>
      <c r="J37">
        <v>59.694956344300003</v>
      </c>
      <c r="K37">
        <v>38.463919377700002</v>
      </c>
      <c r="L37">
        <v>8.1216108508700007</v>
      </c>
      <c r="O37">
        <v>522.46365474320999</v>
      </c>
    </row>
    <row r="38" spans="1:15" x14ac:dyDescent="0.35">
      <c r="A38" s="5" t="s">
        <v>26</v>
      </c>
      <c r="B38">
        <v>37.614385273499998</v>
      </c>
      <c r="C38">
        <v>215.287703365</v>
      </c>
      <c r="D38">
        <v>211.558240713</v>
      </c>
      <c r="E38">
        <v>1.2395050405499999E-2</v>
      </c>
      <c r="F38">
        <v>2654.4887337199998</v>
      </c>
      <c r="G38">
        <v>1156.7628696700001</v>
      </c>
      <c r="H38">
        <v>21.015562822500002</v>
      </c>
      <c r="J38">
        <v>1427.3589717899999</v>
      </c>
      <c r="K38">
        <v>1792.21594813</v>
      </c>
      <c r="L38">
        <v>120.387481006</v>
      </c>
      <c r="M38">
        <v>2.6242595637499999</v>
      </c>
      <c r="O38">
        <v>7639.3265511041554</v>
      </c>
    </row>
    <row r="39" spans="1:15" x14ac:dyDescent="0.35">
      <c r="A39" s="5" t="s">
        <v>38</v>
      </c>
      <c r="F39">
        <v>72.526183262199993</v>
      </c>
      <c r="O39">
        <v>72.526183262199993</v>
      </c>
    </row>
    <row r="40" spans="1:15" x14ac:dyDescent="0.35">
      <c r="A40" s="5" t="s">
        <v>41</v>
      </c>
    </row>
    <row r="41" spans="1:15" x14ac:dyDescent="0.35">
      <c r="A41" s="5" t="s">
        <v>42</v>
      </c>
      <c r="B41">
        <v>1626.9903274555099</v>
      </c>
      <c r="C41">
        <v>15995.663416893889</v>
      </c>
      <c r="D41">
        <v>12715.926657243801</v>
      </c>
      <c r="E41">
        <v>871.73019023197151</v>
      </c>
      <c r="F41">
        <v>197320.03458270739</v>
      </c>
      <c r="G41">
        <v>28800.728646738706</v>
      </c>
      <c r="H41">
        <v>2230.1364817768235</v>
      </c>
      <c r="I41">
        <v>1192.2092785771902</v>
      </c>
      <c r="J41">
        <v>39300.898309680699</v>
      </c>
      <c r="K41">
        <v>25486.982999612032</v>
      </c>
      <c r="L41">
        <v>1528.2931691483</v>
      </c>
      <c r="M41">
        <v>163.48731343721903</v>
      </c>
      <c r="O41">
        <v>327233.08137350355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6"/>
  <sheetViews>
    <sheetView workbookViewId="0"/>
  </sheetViews>
  <sheetFormatPr defaultRowHeight="14.5" x14ac:dyDescent="0.35"/>
  <cols>
    <col min="1" max="1" width="8.7265625" style="1" bestFit="1" customWidth="1"/>
    <col min="2" max="2" width="13.453125" style="1" bestFit="1" customWidth="1"/>
    <col min="3" max="3" width="9.1796875" style="1" bestFit="1" customWidth="1"/>
    <col min="4" max="4" width="11.453125" style="1" bestFit="1" customWidth="1"/>
    <col min="5" max="5" width="18.81640625" style="2" bestFit="1" customWidth="1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x14ac:dyDescent="0.35">
      <c r="A2" s="1">
        <v>1</v>
      </c>
      <c r="B2" s="1" t="s">
        <v>5</v>
      </c>
      <c r="C2" s="1">
        <v>11</v>
      </c>
      <c r="D2" s="1">
        <v>11</v>
      </c>
      <c r="E2" s="2">
        <v>108.86055241699999</v>
      </c>
    </row>
    <row r="3" spans="1:5" x14ac:dyDescent="0.35">
      <c r="A3" s="1">
        <v>1</v>
      </c>
      <c r="B3" s="1" t="s">
        <v>5</v>
      </c>
      <c r="C3" s="1">
        <v>21</v>
      </c>
      <c r="D3" s="1">
        <v>16080</v>
      </c>
      <c r="E3" s="2">
        <v>259.98619684200003</v>
      </c>
    </row>
    <row r="4" spans="1:5" x14ac:dyDescent="0.35">
      <c r="A4" s="1">
        <v>1</v>
      </c>
      <c r="B4" s="1" t="s">
        <v>5</v>
      </c>
      <c r="C4" s="1">
        <v>22</v>
      </c>
      <c r="D4" s="1">
        <v>3595</v>
      </c>
      <c r="E4" s="2">
        <v>233.89118277599999</v>
      </c>
    </row>
    <row r="5" spans="1:5" x14ac:dyDescent="0.35">
      <c r="A5" s="1">
        <v>1</v>
      </c>
      <c r="B5" s="1" t="s">
        <v>5</v>
      </c>
      <c r="C5" s="1">
        <v>31</v>
      </c>
      <c r="D5" s="1">
        <v>6</v>
      </c>
      <c r="E5" s="2">
        <v>3.1295893696500001</v>
      </c>
    </row>
    <row r="6" spans="1:5" x14ac:dyDescent="0.35">
      <c r="A6" s="1">
        <v>1</v>
      </c>
      <c r="B6" s="1" t="s">
        <v>5</v>
      </c>
      <c r="C6" s="1">
        <v>41</v>
      </c>
      <c r="D6" s="1">
        <v>238</v>
      </c>
      <c r="E6" s="2">
        <v>1940.28259129</v>
      </c>
    </row>
    <row r="7" spans="1:5" x14ac:dyDescent="0.35">
      <c r="A7" s="1">
        <v>1</v>
      </c>
      <c r="B7" s="1" t="s">
        <v>5</v>
      </c>
      <c r="C7" s="1">
        <v>42</v>
      </c>
      <c r="D7" s="1">
        <v>5354</v>
      </c>
      <c r="E7" s="2">
        <v>461.26811027299999</v>
      </c>
    </row>
    <row r="8" spans="1:5" x14ac:dyDescent="0.35">
      <c r="A8" s="1">
        <v>1</v>
      </c>
      <c r="B8" s="1" t="s">
        <v>5</v>
      </c>
      <c r="C8" s="1">
        <v>51</v>
      </c>
      <c r="D8" s="1">
        <v>8</v>
      </c>
      <c r="E8" s="2">
        <v>48.221018278400003</v>
      </c>
    </row>
    <row r="9" spans="1:5" x14ac:dyDescent="0.35">
      <c r="A9" s="1">
        <v>1</v>
      </c>
      <c r="B9" s="1" t="s">
        <v>5</v>
      </c>
      <c r="C9" s="1">
        <v>71</v>
      </c>
      <c r="D9" s="1">
        <v>3764</v>
      </c>
      <c r="E9" s="2">
        <v>741.12671244299997</v>
      </c>
    </row>
    <row r="10" spans="1:5" x14ac:dyDescent="0.35">
      <c r="A10" s="1">
        <v>1</v>
      </c>
      <c r="B10" s="1" t="s">
        <v>5</v>
      </c>
      <c r="C10" s="1">
        <v>81</v>
      </c>
      <c r="D10" s="1">
        <v>34</v>
      </c>
      <c r="E10" s="2">
        <v>223.44852198000001</v>
      </c>
    </row>
    <row r="11" spans="1:5" x14ac:dyDescent="0.35">
      <c r="A11" s="1">
        <v>1</v>
      </c>
      <c r="B11" s="1" t="s">
        <v>5</v>
      </c>
      <c r="C11" s="1">
        <v>82</v>
      </c>
      <c r="D11" s="1">
        <v>3</v>
      </c>
      <c r="E11" s="2">
        <v>48.441056711999998</v>
      </c>
    </row>
    <row r="12" spans="1:5" x14ac:dyDescent="0.35">
      <c r="A12" s="1">
        <v>1</v>
      </c>
      <c r="B12" s="1" t="s">
        <v>5</v>
      </c>
      <c r="C12" s="1">
        <v>91</v>
      </c>
      <c r="D12" s="1">
        <v>21</v>
      </c>
      <c r="E12" s="2">
        <v>3.2123686863600001</v>
      </c>
    </row>
    <row r="13" spans="1:5" x14ac:dyDescent="0.35">
      <c r="A13" s="1">
        <v>2</v>
      </c>
      <c r="B13" s="1" t="s">
        <v>6</v>
      </c>
      <c r="C13" s="1">
        <v>11</v>
      </c>
      <c r="D13" s="1">
        <v>6</v>
      </c>
      <c r="E13" s="2">
        <v>44.158093862900003</v>
      </c>
    </row>
    <row r="14" spans="1:5" x14ac:dyDescent="0.35">
      <c r="A14" s="1">
        <v>2</v>
      </c>
      <c r="B14" s="1" t="s">
        <v>6</v>
      </c>
      <c r="C14" s="1">
        <v>21</v>
      </c>
      <c r="D14" s="1">
        <v>41077</v>
      </c>
      <c r="E14" s="2">
        <v>522.77633748200003</v>
      </c>
    </row>
    <row r="15" spans="1:5" x14ac:dyDescent="0.35">
      <c r="A15" s="1">
        <v>2</v>
      </c>
      <c r="B15" s="1" t="s">
        <v>6</v>
      </c>
      <c r="C15" s="1">
        <v>22</v>
      </c>
      <c r="D15" s="1">
        <v>7962</v>
      </c>
      <c r="E15" s="2">
        <v>552.23826218199997</v>
      </c>
    </row>
    <row r="16" spans="1:5" x14ac:dyDescent="0.35">
      <c r="A16" s="1">
        <v>2</v>
      </c>
      <c r="B16" s="1" t="s">
        <v>6</v>
      </c>
      <c r="C16" s="1">
        <v>31</v>
      </c>
      <c r="D16" s="1">
        <v>3</v>
      </c>
      <c r="E16" s="2">
        <v>2.9852446122299998</v>
      </c>
    </row>
    <row r="17" spans="1:5" x14ac:dyDescent="0.35">
      <c r="A17" s="1">
        <v>2</v>
      </c>
      <c r="B17" s="1" t="s">
        <v>6</v>
      </c>
      <c r="C17" s="1">
        <v>41</v>
      </c>
      <c r="D17" s="1">
        <v>150</v>
      </c>
      <c r="E17" s="2">
        <v>1649.0403448300001</v>
      </c>
    </row>
    <row r="18" spans="1:5" x14ac:dyDescent="0.35">
      <c r="A18" s="1">
        <v>2</v>
      </c>
      <c r="B18" s="1" t="s">
        <v>6</v>
      </c>
      <c r="C18" s="1">
        <v>42</v>
      </c>
      <c r="D18" s="1">
        <v>10888</v>
      </c>
      <c r="E18" s="2">
        <v>756.30946914499998</v>
      </c>
    </row>
    <row r="19" spans="1:5" x14ac:dyDescent="0.35">
      <c r="A19" s="1">
        <v>2</v>
      </c>
      <c r="B19" s="1" t="s">
        <v>6</v>
      </c>
      <c r="C19" s="1">
        <v>51</v>
      </c>
      <c r="D19" s="1">
        <v>21</v>
      </c>
      <c r="E19" s="2">
        <v>64.338590215899998</v>
      </c>
    </row>
    <row r="20" spans="1:5" x14ac:dyDescent="0.35">
      <c r="A20" s="1">
        <v>2</v>
      </c>
      <c r="B20" s="1" t="s">
        <v>6</v>
      </c>
      <c r="C20" s="1">
        <v>71</v>
      </c>
      <c r="D20" s="1">
        <v>10622</v>
      </c>
      <c r="E20" s="2">
        <v>1165.51423656</v>
      </c>
    </row>
    <row r="21" spans="1:5" x14ac:dyDescent="0.35">
      <c r="A21" s="1">
        <v>2</v>
      </c>
      <c r="B21" s="1" t="s">
        <v>6</v>
      </c>
      <c r="C21" s="1">
        <v>81</v>
      </c>
      <c r="D21" s="1">
        <v>10</v>
      </c>
      <c r="E21" s="2">
        <v>80.518062020200006</v>
      </c>
    </row>
    <row r="22" spans="1:5" x14ac:dyDescent="0.35">
      <c r="A22" s="1">
        <v>2</v>
      </c>
      <c r="B22" s="1" t="s">
        <v>6</v>
      </c>
      <c r="C22" s="1">
        <v>91</v>
      </c>
      <c r="D22" s="1">
        <v>12</v>
      </c>
      <c r="E22" s="2">
        <v>0.96939562429899995</v>
      </c>
    </row>
    <row r="23" spans="1:5" x14ac:dyDescent="0.35">
      <c r="A23" s="1">
        <v>3</v>
      </c>
      <c r="B23" s="1" t="s">
        <v>7</v>
      </c>
      <c r="C23" s="1">
        <v>11</v>
      </c>
      <c r="D23" s="1">
        <v>10</v>
      </c>
      <c r="E23" s="2">
        <v>16.392744302600001</v>
      </c>
    </row>
    <row r="24" spans="1:5" x14ac:dyDescent="0.35">
      <c r="A24" s="1">
        <v>3</v>
      </c>
      <c r="B24" s="1" t="s">
        <v>7</v>
      </c>
      <c r="C24" s="1">
        <v>21</v>
      </c>
      <c r="D24" s="1">
        <v>17877</v>
      </c>
      <c r="E24" s="2">
        <v>274.16889698699998</v>
      </c>
    </row>
    <row r="25" spans="1:5" x14ac:dyDescent="0.35">
      <c r="A25" s="1">
        <v>3</v>
      </c>
      <c r="B25" s="1" t="s">
        <v>7</v>
      </c>
      <c r="C25" s="1">
        <v>22</v>
      </c>
      <c r="D25" s="1">
        <v>3606</v>
      </c>
      <c r="E25" s="2">
        <v>247.07689241700001</v>
      </c>
    </row>
    <row r="26" spans="1:5" x14ac:dyDescent="0.35">
      <c r="A26" s="1">
        <v>3</v>
      </c>
      <c r="B26" s="1" t="s">
        <v>7</v>
      </c>
      <c r="C26" s="1">
        <v>41</v>
      </c>
      <c r="D26" s="1">
        <v>7</v>
      </c>
      <c r="E26" s="2">
        <v>99.160129537499998</v>
      </c>
    </row>
    <row r="27" spans="1:5" x14ac:dyDescent="0.35">
      <c r="A27" s="1">
        <v>3</v>
      </c>
      <c r="B27" s="1" t="s">
        <v>7</v>
      </c>
      <c r="C27" s="1">
        <v>42</v>
      </c>
      <c r="D27" s="1">
        <v>5445</v>
      </c>
      <c r="E27" s="2">
        <v>278.48139542899997</v>
      </c>
    </row>
    <row r="28" spans="1:5" x14ac:dyDescent="0.35">
      <c r="A28" s="1">
        <v>3</v>
      </c>
      <c r="B28" s="1" t="s">
        <v>7</v>
      </c>
      <c r="C28" s="1">
        <v>71</v>
      </c>
      <c r="D28" s="1">
        <v>6706</v>
      </c>
      <c r="E28" s="2">
        <v>439.418884537</v>
      </c>
    </row>
    <row r="29" spans="1:5" x14ac:dyDescent="0.35">
      <c r="A29" s="1">
        <v>4</v>
      </c>
      <c r="B29" s="1" t="s">
        <v>8</v>
      </c>
      <c r="C29" s="1">
        <v>11</v>
      </c>
      <c r="D29" s="1">
        <v>16</v>
      </c>
      <c r="E29" s="2">
        <v>82.312730535300005</v>
      </c>
    </row>
    <row r="30" spans="1:5" x14ac:dyDescent="0.35">
      <c r="A30" s="1">
        <v>4</v>
      </c>
      <c r="B30" s="1" t="s">
        <v>8</v>
      </c>
      <c r="C30" s="1">
        <v>21</v>
      </c>
      <c r="D30" s="1">
        <v>35954</v>
      </c>
      <c r="E30" s="2">
        <v>1033.83973429</v>
      </c>
    </row>
    <row r="31" spans="1:5" x14ac:dyDescent="0.35">
      <c r="A31" s="1">
        <v>4</v>
      </c>
      <c r="B31" s="1" t="s">
        <v>8</v>
      </c>
      <c r="C31" s="1">
        <v>22</v>
      </c>
      <c r="D31" s="1">
        <v>7620</v>
      </c>
      <c r="E31" s="2">
        <v>601.15550100500002</v>
      </c>
    </row>
    <row r="32" spans="1:5" x14ac:dyDescent="0.35">
      <c r="A32" s="1">
        <v>4</v>
      </c>
      <c r="B32" s="1" t="s">
        <v>8</v>
      </c>
      <c r="C32" s="1">
        <v>31</v>
      </c>
      <c r="D32" s="1">
        <v>8</v>
      </c>
      <c r="E32" s="2">
        <v>36.839958301700001</v>
      </c>
    </row>
    <row r="33" spans="1:5" x14ac:dyDescent="0.35">
      <c r="A33" s="1">
        <v>4</v>
      </c>
      <c r="B33" s="1" t="s">
        <v>8</v>
      </c>
      <c r="C33" s="1">
        <v>41</v>
      </c>
      <c r="D33" s="1">
        <v>99</v>
      </c>
      <c r="E33" s="2">
        <v>165.05572819299999</v>
      </c>
    </row>
    <row r="34" spans="1:5" x14ac:dyDescent="0.35">
      <c r="A34" s="1">
        <v>4</v>
      </c>
      <c r="B34" s="1" t="s">
        <v>8</v>
      </c>
      <c r="C34" s="1">
        <v>42</v>
      </c>
      <c r="D34" s="1">
        <v>10955</v>
      </c>
      <c r="E34" s="2">
        <v>667.78360454000006</v>
      </c>
    </row>
    <row r="35" spans="1:5" x14ac:dyDescent="0.35">
      <c r="A35" s="1">
        <v>4</v>
      </c>
      <c r="B35" s="1" t="s">
        <v>8</v>
      </c>
      <c r="C35" s="1">
        <v>51</v>
      </c>
      <c r="D35" s="1">
        <v>4</v>
      </c>
      <c r="E35" s="2">
        <v>23.626984369799999</v>
      </c>
    </row>
    <row r="36" spans="1:5" x14ac:dyDescent="0.35">
      <c r="A36" s="1">
        <v>4</v>
      </c>
      <c r="B36" s="1" t="s">
        <v>8</v>
      </c>
      <c r="C36" s="1">
        <v>61</v>
      </c>
      <c r="D36" s="1">
        <v>4</v>
      </c>
      <c r="E36" s="2">
        <v>18.999931802399999</v>
      </c>
    </row>
    <row r="37" spans="1:5" x14ac:dyDescent="0.35">
      <c r="A37" s="1">
        <v>4</v>
      </c>
      <c r="B37" s="1" t="s">
        <v>8</v>
      </c>
      <c r="C37" s="1">
        <v>71</v>
      </c>
      <c r="D37" s="1">
        <v>10992</v>
      </c>
      <c r="E37" s="2">
        <v>1342.6363596199999</v>
      </c>
    </row>
    <row r="38" spans="1:5" x14ac:dyDescent="0.35">
      <c r="A38" s="1">
        <v>4</v>
      </c>
      <c r="B38" s="1" t="s">
        <v>8</v>
      </c>
      <c r="C38" s="1">
        <v>81</v>
      </c>
      <c r="D38" s="1">
        <v>4</v>
      </c>
      <c r="E38" s="2">
        <v>23.162338635699999</v>
      </c>
    </row>
    <row r="39" spans="1:5" x14ac:dyDescent="0.35">
      <c r="A39" s="1">
        <v>4</v>
      </c>
      <c r="B39" s="1" t="s">
        <v>8</v>
      </c>
      <c r="C39" s="1">
        <v>91</v>
      </c>
      <c r="D39" s="1">
        <v>11</v>
      </c>
      <c r="E39" s="2">
        <v>0.371892927007</v>
      </c>
    </row>
    <row r="40" spans="1:5" x14ac:dyDescent="0.35">
      <c r="A40" s="1">
        <v>5</v>
      </c>
      <c r="B40" s="1" t="s">
        <v>9</v>
      </c>
      <c r="C40" s="1">
        <v>11</v>
      </c>
      <c r="D40" s="1">
        <v>4</v>
      </c>
      <c r="E40" s="2">
        <v>19.723177917699999</v>
      </c>
    </row>
    <row r="41" spans="1:5" x14ac:dyDescent="0.35">
      <c r="A41" s="1">
        <v>5</v>
      </c>
      <c r="B41" s="1" t="s">
        <v>9</v>
      </c>
      <c r="C41" s="1">
        <v>21</v>
      </c>
      <c r="D41" s="1">
        <v>7633</v>
      </c>
      <c r="E41" s="2">
        <v>201.42123428400001</v>
      </c>
    </row>
    <row r="42" spans="1:5" x14ac:dyDescent="0.35">
      <c r="A42" s="1">
        <v>5</v>
      </c>
      <c r="B42" s="1" t="s">
        <v>9</v>
      </c>
      <c r="C42" s="1">
        <v>22</v>
      </c>
      <c r="D42" s="1">
        <v>966</v>
      </c>
      <c r="E42" s="2">
        <v>136.799433282</v>
      </c>
    </row>
    <row r="43" spans="1:5" x14ac:dyDescent="0.35">
      <c r="A43" s="1">
        <v>5</v>
      </c>
      <c r="B43" s="1" t="s">
        <v>9</v>
      </c>
      <c r="C43" s="1">
        <v>31</v>
      </c>
      <c r="D43" s="1">
        <v>3</v>
      </c>
      <c r="E43" s="2">
        <v>4.4212091718100002</v>
      </c>
    </row>
    <row r="44" spans="1:5" x14ac:dyDescent="0.35">
      <c r="A44" s="1">
        <v>5</v>
      </c>
      <c r="B44" s="1" t="s">
        <v>9</v>
      </c>
      <c r="C44" s="1">
        <v>41</v>
      </c>
      <c r="D44" s="1">
        <v>55</v>
      </c>
      <c r="E44" s="2">
        <v>81.670365974299997</v>
      </c>
    </row>
    <row r="45" spans="1:5" x14ac:dyDescent="0.35">
      <c r="A45" s="1">
        <v>5</v>
      </c>
      <c r="B45" s="1" t="s">
        <v>9</v>
      </c>
      <c r="C45" s="1">
        <v>42</v>
      </c>
      <c r="D45" s="1">
        <v>2073</v>
      </c>
      <c r="E45" s="2">
        <v>182.87542222100001</v>
      </c>
    </row>
    <row r="46" spans="1:5" x14ac:dyDescent="0.35">
      <c r="A46" s="1">
        <v>5</v>
      </c>
      <c r="B46" s="1" t="s">
        <v>9</v>
      </c>
      <c r="C46" s="1">
        <v>51</v>
      </c>
      <c r="D46" s="1">
        <v>3</v>
      </c>
      <c r="E46" s="2">
        <v>12.3063428729</v>
      </c>
    </row>
    <row r="47" spans="1:5" x14ac:dyDescent="0.35">
      <c r="A47" s="1">
        <v>5</v>
      </c>
      <c r="B47" s="1" t="s">
        <v>9</v>
      </c>
      <c r="C47" s="1">
        <v>71</v>
      </c>
      <c r="D47" s="1">
        <v>2260</v>
      </c>
      <c r="E47" s="2">
        <v>341.52916788800002</v>
      </c>
    </row>
    <row r="48" spans="1:5" x14ac:dyDescent="0.35">
      <c r="A48" s="1">
        <v>6</v>
      </c>
      <c r="B48" s="1" t="s">
        <v>10</v>
      </c>
      <c r="C48" s="1">
        <v>11</v>
      </c>
      <c r="D48" s="1">
        <v>8</v>
      </c>
      <c r="E48" s="2">
        <v>42.559190916699997</v>
      </c>
    </row>
    <row r="49" spans="1:5" x14ac:dyDescent="0.35">
      <c r="A49" s="1">
        <v>6</v>
      </c>
      <c r="B49" s="1" t="s">
        <v>10</v>
      </c>
      <c r="C49" s="1">
        <v>21</v>
      </c>
      <c r="D49" s="1">
        <v>52063</v>
      </c>
      <c r="E49" s="2">
        <v>1031.7333480299999</v>
      </c>
    </row>
    <row r="50" spans="1:5" x14ac:dyDescent="0.35">
      <c r="A50" s="1">
        <v>6</v>
      </c>
      <c r="B50" s="1" t="s">
        <v>10</v>
      </c>
      <c r="C50" s="1">
        <v>22</v>
      </c>
      <c r="D50" s="1">
        <v>10408</v>
      </c>
      <c r="E50" s="2">
        <v>853.02974437199998</v>
      </c>
    </row>
    <row r="51" spans="1:5" x14ac:dyDescent="0.35">
      <c r="A51" s="1">
        <v>6</v>
      </c>
      <c r="B51" s="1" t="s">
        <v>10</v>
      </c>
      <c r="C51" s="1">
        <v>31</v>
      </c>
      <c r="D51" s="1">
        <v>5</v>
      </c>
      <c r="E51" s="2">
        <v>15.8466220171</v>
      </c>
    </row>
    <row r="52" spans="1:5" x14ac:dyDescent="0.35">
      <c r="A52" s="1">
        <v>6</v>
      </c>
      <c r="B52" s="1" t="s">
        <v>10</v>
      </c>
      <c r="C52" s="1">
        <v>41</v>
      </c>
      <c r="D52" s="1">
        <v>107</v>
      </c>
      <c r="E52" s="2">
        <v>3411.9176643599999</v>
      </c>
    </row>
    <row r="53" spans="1:5" x14ac:dyDescent="0.35">
      <c r="A53" s="1">
        <v>6</v>
      </c>
      <c r="B53" s="1" t="s">
        <v>10</v>
      </c>
      <c r="C53" s="1">
        <v>42</v>
      </c>
      <c r="D53" s="1">
        <v>14874</v>
      </c>
      <c r="E53" s="2">
        <v>1032.36284862</v>
      </c>
    </row>
    <row r="54" spans="1:5" x14ac:dyDescent="0.35">
      <c r="A54" s="1">
        <v>6</v>
      </c>
      <c r="B54" s="1" t="s">
        <v>10</v>
      </c>
      <c r="C54" s="1">
        <v>51</v>
      </c>
      <c r="D54" s="1">
        <v>14</v>
      </c>
      <c r="E54" s="2">
        <v>116.974056186</v>
      </c>
    </row>
    <row r="55" spans="1:5" x14ac:dyDescent="0.35">
      <c r="A55" s="1">
        <v>6</v>
      </c>
      <c r="B55" s="1" t="s">
        <v>10</v>
      </c>
      <c r="C55" s="1">
        <v>61</v>
      </c>
      <c r="D55" s="1">
        <v>1</v>
      </c>
      <c r="E55" s="2">
        <v>7.1360522075399997</v>
      </c>
    </row>
    <row r="56" spans="1:5" x14ac:dyDescent="0.35">
      <c r="A56" s="1">
        <v>6</v>
      </c>
      <c r="B56" s="1" t="s">
        <v>10</v>
      </c>
      <c r="C56" s="1">
        <v>71</v>
      </c>
      <c r="D56" s="1">
        <v>14419</v>
      </c>
      <c r="E56" s="2">
        <v>1919.4781360899999</v>
      </c>
    </row>
    <row r="57" spans="1:5" x14ac:dyDescent="0.35">
      <c r="A57" s="1">
        <v>6</v>
      </c>
      <c r="B57" s="1" t="s">
        <v>10</v>
      </c>
      <c r="C57" s="1">
        <v>81</v>
      </c>
      <c r="D57" s="1">
        <v>9</v>
      </c>
      <c r="E57" s="2">
        <v>68.203240914700004</v>
      </c>
    </row>
    <row r="58" spans="1:5" x14ac:dyDescent="0.35">
      <c r="A58" s="1">
        <v>6</v>
      </c>
      <c r="B58" s="1" t="s">
        <v>10</v>
      </c>
      <c r="C58" s="1">
        <v>91</v>
      </c>
      <c r="D58" s="1">
        <v>39</v>
      </c>
      <c r="E58" s="2">
        <v>0.208062294324</v>
      </c>
    </row>
    <row r="59" spans="1:5" x14ac:dyDescent="0.35">
      <c r="A59" s="1">
        <v>7</v>
      </c>
      <c r="B59" s="1" t="s">
        <v>11</v>
      </c>
      <c r="C59" s="1">
        <v>11</v>
      </c>
      <c r="D59" s="1">
        <v>6</v>
      </c>
      <c r="E59" s="2">
        <v>19.039650573300001</v>
      </c>
    </row>
    <row r="60" spans="1:5" x14ac:dyDescent="0.35">
      <c r="A60" s="1">
        <v>7</v>
      </c>
      <c r="B60" s="1" t="s">
        <v>11</v>
      </c>
      <c r="C60" s="1">
        <v>21</v>
      </c>
      <c r="D60" s="1">
        <v>18622</v>
      </c>
      <c r="E60" s="2">
        <v>376.902238877</v>
      </c>
    </row>
    <row r="61" spans="1:5" x14ac:dyDescent="0.35">
      <c r="A61" s="1">
        <v>7</v>
      </c>
      <c r="B61" s="1" t="s">
        <v>11</v>
      </c>
      <c r="C61" s="1">
        <v>22</v>
      </c>
      <c r="D61" s="1">
        <v>3488</v>
      </c>
      <c r="E61" s="2">
        <v>279.634407232</v>
      </c>
    </row>
    <row r="62" spans="1:5" x14ac:dyDescent="0.35">
      <c r="A62" s="1">
        <v>7</v>
      </c>
      <c r="B62" s="1" t="s">
        <v>11</v>
      </c>
      <c r="C62" s="1">
        <v>31</v>
      </c>
      <c r="D62" s="1">
        <v>6</v>
      </c>
      <c r="E62" s="2">
        <v>35.247118083799997</v>
      </c>
    </row>
    <row r="63" spans="1:5" x14ac:dyDescent="0.35">
      <c r="A63" s="1">
        <v>7</v>
      </c>
      <c r="B63" s="1" t="s">
        <v>11</v>
      </c>
      <c r="C63" s="1">
        <v>41</v>
      </c>
      <c r="D63" s="1">
        <v>53</v>
      </c>
      <c r="E63" s="2">
        <v>2605.84334984</v>
      </c>
    </row>
    <row r="64" spans="1:5" x14ac:dyDescent="0.35">
      <c r="A64" s="1">
        <v>7</v>
      </c>
      <c r="B64" s="1" t="s">
        <v>11</v>
      </c>
      <c r="C64" s="1">
        <v>42</v>
      </c>
      <c r="D64" s="1">
        <v>5294</v>
      </c>
      <c r="E64" s="2">
        <v>476.81077879700001</v>
      </c>
    </row>
    <row r="65" spans="1:5" x14ac:dyDescent="0.35">
      <c r="A65" s="1">
        <v>7</v>
      </c>
      <c r="B65" s="1" t="s">
        <v>11</v>
      </c>
      <c r="C65" s="1">
        <v>51</v>
      </c>
      <c r="D65" s="1">
        <v>10</v>
      </c>
      <c r="E65" s="2">
        <v>56.165756267200003</v>
      </c>
    </row>
    <row r="66" spans="1:5" x14ac:dyDescent="0.35">
      <c r="A66" s="1">
        <v>7</v>
      </c>
      <c r="B66" s="1" t="s">
        <v>11</v>
      </c>
      <c r="C66" s="1">
        <v>61</v>
      </c>
      <c r="D66" s="1">
        <v>1</v>
      </c>
      <c r="E66" s="2">
        <v>39.593449447700003</v>
      </c>
    </row>
    <row r="67" spans="1:5" x14ac:dyDescent="0.35">
      <c r="A67" s="1">
        <v>7</v>
      </c>
      <c r="B67" s="1" t="s">
        <v>11</v>
      </c>
      <c r="C67" s="1">
        <v>71</v>
      </c>
      <c r="D67" s="1">
        <v>4508</v>
      </c>
      <c r="E67" s="2">
        <v>771.61590309500002</v>
      </c>
    </row>
    <row r="68" spans="1:5" x14ac:dyDescent="0.35">
      <c r="A68" s="1">
        <v>7</v>
      </c>
      <c r="B68" s="1" t="s">
        <v>11</v>
      </c>
      <c r="C68" s="1">
        <v>81</v>
      </c>
      <c r="D68" s="1">
        <v>4</v>
      </c>
      <c r="E68" s="2">
        <v>23.610230785999999</v>
      </c>
    </row>
    <row r="69" spans="1:5" x14ac:dyDescent="0.35">
      <c r="A69" s="1">
        <v>7</v>
      </c>
      <c r="B69" s="1" t="s">
        <v>11</v>
      </c>
      <c r="C69" s="1">
        <v>91</v>
      </c>
      <c r="D69" s="1">
        <v>30</v>
      </c>
      <c r="E69" s="2">
        <v>0.66051276075200005</v>
      </c>
    </row>
    <row r="70" spans="1:5" x14ac:dyDescent="0.35">
      <c r="A70" s="1">
        <v>8</v>
      </c>
      <c r="B70" s="1" t="s">
        <v>12</v>
      </c>
      <c r="C70" s="1">
        <v>11</v>
      </c>
      <c r="D70" s="1">
        <v>2</v>
      </c>
      <c r="E70" s="2">
        <v>8.9023448784100001</v>
      </c>
    </row>
    <row r="71" spans="1:5" x14ac:dyDescent="0.35">
      <c r="A71" s="1">
        <v>8</v>
      </c>
      <c r="B71" s="1" t="s">
        <v>12</v>
      </c>
      <c r="C71" s="1">
        <v>21</v>
      </c>
      <c r="D71" s="1">
        <v>11051</v>
      </c>
      <c r="E71" s="2">
        <v>200.232761302</v>
      </c>
    </row>
    <row r="72" spans="1:5" x14ac:dyDescent="0.35">
      <c r="A72" s="1">
        <v>8</v>
      </c>
      <c r="B72" s="1" t="s">
        <v>12</v>
      </c>
      <c r="C72" s="1">
        <v>22</v>
      </c>
      <c r="D72" s="1">
        <v>2079</v>
      </c>
      <c r="E72" s="2">
        <v>153.55559198200001</v>
      </c>
    </row>
    <row r="73" spans="1:5" x14ac:dyDescent="0.35">
      <c r="A73" s="1">
        <v>8</v>
      </c>
      <c r="B73" s="1" t="s">
        <v>12</v>
      </c>
      <c r="C73" s="1">
        <v>31</v>
      </c>
      <c r="D73" s="1">
        <v>2</v>
      </c>
      <c r="E73" s="2">
        <v>2.4510380622699999</v>
      </c>
    </row>
    <row r="74" spans="1:5" x14ac:dyDescent="0.35">
      <c r="A74" s="1">
        <v>8</v>
      </c>
      <c r="B74" s="1" t="s">
        <v>12</v>
      </c>
      <c r="C74" s="1">
        <v>41</v>
      </c>
      <c r="D74" s="1">
        <v>66</v>
      </c>
      <c r="E74" s="2">
        <v>3744.9855050199999</v>
      </c>
    </row>
    <row r="75" spans="1:5" x14ac:dyDescent="0.35">
      <c r="A75" s="1">
        <v>8</v>
      </c>
      <c r="B75" s="1" t="s">
        <v>12</v>
      </c>
      <c r="C75" s="1">
        <v>42</v>
      </c>
      <c r="D75" s="1">
        <v>3848</v>
      </c>
      <c r="E75" s="2">
        <v>408.03104720499999</v>
      </c>
    </row>
    <row r="76" spans="1:5" x14ac:dyDescent="0.35">
      <c r="A76" s="1">
        <v>8</v>
      </c>
      <c r="B76" s="1" t="s">
        <v>12</v>
      </c>
      <c r="C76" s="1">
        <v>51</v>
      </c>
      <c r="D76" s="1">
        <v>8</v>
      </c>
      <c r="E76" s="2">
        <v>29.1559274237</v>
      </c>
    </row>
    <row r="77" spans="1:5" x14ac:dyDescent="0.35">
      <c r="A77" s="1">
        <v>8</v>
      </c>
      <c r="B77" s="1" t="s">
        <v>12</v>
      </c>
      <c r="C77" s="1">
        <v>71</v>
      </c>
      <c r="D77" s="1">
        <v>2868</v>
      </c>
      <c r="E77" s="2">
        <v>636.32291715899999</v>
      </c>
    </row>
    <row r="78" spans="1:5" x14ac:dyDescent="0.35">
      <c r="A78" s="1">
        <v>8</v>
      </c>
      <c r="B78" s="1" t="s">
        <v>12</v>
      </c>
      <c r="C78" s="1">
        <v>81</v>
      </c>
      <c r="D78" s="1">
        <v>18</v>
      </c>
      <c r="E78" s="2">
        <v>187.185360543</v>
      </c>
    </row>
    <row r="79" spans="1:5" x14ac:dyDescent="0.35">
      <c r="A79" s="1">
        <v>8</v>
      </c>
      <c r="B79" s="1" t="s">
        <v>12</v>
      </c>
      <c r="C79" s="1">
        <v>91</v>
      </c>
      <c r="D79" s="1">
        <v>33</v>
      </c>
      <c r="E79" s="2">
        <v>1.3630338613899999</v>
      </c>
    </row>
    <row r="80" spans="1:5" x14ac:dyDescent="0.35">
      <c r="A80" s="1">
        <v>9</v>
      </c>
      <c r="B80" s="1" t="s">
        <v>13</v>
      </c>
      <c r="C80" s="1">
        <v>11</v>
      </c>
      <c r="D80" s="1">
        <v>2</v>
      </c>
      <c r="E80" s="2">
        <v>6.6906648585299999</v>
      </c>
    </row>
    <row r="81" spans="1:5" x14ac:dyDescent="0.35">
      <c r="A81" s="1">
        <v>9</v>
      </c>
      <c r="B81" s="1" t="s">
        <v>13</v>
      </c>
      <c r="C81" s="1">
        <v>21</v>
      </c>
      <c r="D81" s="1">
        <v>148</v>
      </c>
      <c r="E81" s="2">
        <v>8.12023207869</v>
      </c>
    </row>
    <row r="82" spans="1:5" x14ac:dyDescent="0.35">
      <c r="A82" s="1">
        <v>9</v>
      </c>
      <c r="B82" s="1" t="s">
        <v>13</v>
      </c>
      <c r="C82" s="1">
        <v>22</v>
      </c>
      <c r="D82" s="1">
        <v>49</v>
      </c>
      <c r="E82" s="2">
        <v>1.7200220666399999</v>
      </c>
    </row>
    <row r="83" spans="1:5" x14ac:dyDescent="0.35">
      <c r="A83" s="1">
        <v>9</v>
      </c>
      <c r="B83" s="1" t="s">
        <v>13</v>
      </c>
      <c r="C83" s="1">
        <v>31</v>
      </c>
      <c r="D83" s="1">
        <v>3</v>
      </c>
      <c r="E83" s="2">
        <v>9.5873773851799999</v>
      </c>
    </row>
    <row r="84" spans="1:5" x14ac:dyDescent="0.35">
      <c r="A84" s="1">
        <v>9</v>
      </c>
      <c r="B84" s="1" t="s">
        <v>13</v>
      </c>
      <c r="C84" s="1">
        <v>41</v>
      </c>
      <c r="D84" s="1">
        <v>41</v>
      </c>
      <c r="E84" s="2">
        <v>306.10340407500001</v>
      </c>
    </row>
    <row r="85" spans="1:5" x14ac:dyDescent="0.35">
      <c r="A85" s="1">
        <v>9</v>
      </c>
      <c r="B85" s="1" t="s">
        <v>13</v>
      </c>
      <c r="C85" s="1">
        <v>42</v>
      </c>
      <c r="D85" s="1">
        <v>149</v>
      </c>
      <c r="E85" s="2">
        <v>23.8837369606</v>
      </c>
    </row>
    <row r="86" spans="1:5" x14ac:dyDescent="0.35">
      <c r="A86" s="1">
        <v>9</v>
      </c>
      <c r="B86" s="1" t="s">
        <v>13</v>
      </c>
      <c r="C86" s="1">
        <v>51</v>
      </c>
      <c r="D86" s="1">
        <v>2</v>
      </c>
      <c r="E86" s="2">
        <v>27.213470973</v>
      </c>
    </row>
    <row r="87" spans="1:5" x14ac:dyDescent="0.35">
      <c r="A87" s="1">
        <v>9</v>
      </c>
      <c r="B87" s="1" t="s">
        <v>13</v>
      </c>
      <c r="C87" s="1">
        <v>71</v>
      </c>
      <c r="D87" s="1">
        <v>78</v>
      </c>
      <c r="E87" s="2">
        <v>28.575289917300001</v>
      </c>
    </row>
    <row r="88" spans="1:5" x14ac:dyDescent="0.35">
      <c r="A88" s="1">
        <v>9</v>
      </c>
      <c r="B88" s="1" t="s">
        <v>13</v>
      </c>
      <c r="C88" s="1">
        <v>81</v>
      </c>
      <c r="D88" s="1">
        <v>7</v>
      </c>
      <c r="E88" s="2">
        <v>38.238948638300002</v>
      </c>
    </row>
    <row r="89" spans="1:5" x14ac:dyDescent="0.35">
      <c r="A89" s="1">
        <v>10</v>
      </c>
      <c r="B89" s="1" t="s">
        <v>14</v>
      </c>
      <c r="C89" s="1">
        <v>11</v>
      </c>
      <c r="D89" s="1">
        <v>13</v>
      </c>
      <c r="E89" s="2">
        <v>32.726711780499997</v>
      </c>
    </row>
    <row r="90" spans="1:5" x14ac:dyDescent="0.35">
      <c r="A90" s="1">
        <v>10</v>
      </c>
      <c r="B90" s="1" t="s">
        <v>14</v>
      </c>
      <c r="C90" s="1">
        <v>21</v>
      </c>
      <c r="D90" s="1">
        <v>10245</v>
      </c>
      <c r="E90" s="2">
        <v>103.576733218</v>
      </c>
    </row>
    <row r="91" spans="1:5" x14ac:dyDescent="0.35">
      <c r="A91" s="1">
        <v>10</v>
      </c>
      <c r="B91" s="1" t="s">
        <v>14</v>
      </c>
      <c r="C91" s="1">
        <v>22</v>
      </c>
      <c r="D91" s="1">
        <v>1267</v>
      </c>
      <c r="E91" s="2">
        <v>116.405804297</v>
      </c>
    </row>
    <row r="92" spans="1:5" x14ac:dyDescent="0.35">
      <c r="A92" s="1">
        <v>10</v>
      </c>
      <c r="B92" s="1" t="s">
        <v>14</v>
      </c>
      <c r="C92" s="1">
        <v>31</v>
      </c>
      <c r="D92" s="1">
        <v>1</v>
      </c>
      <c r="E92" s="2">
        <v>0.26111378449599998</v>
      </c>
    </row>
    <row r="93" spans="1:5" x14ac:dyDescent="0.35">
      <c r="A93" s="1">
        <v>10</v>
      </c>
      <c r="B93" s="1" t="s">
        <v>14</v>
      </c>
      <c r="C93" s="1">
        <v>41</v>
      </c>
      <c r="D93" s="1">
        <v>124</v>
      </c>
      <c r="E93" s="2">
        <v>5019.7939586800003</v>
      </c>
    </row>
    <row r="94" spans="1:5" x14ac:dyDescent="0.35">
      <c r="A94" s="1">
        <v>10</v>
      </c>
      <c r="B94" s="1" t="s">
        <v>14</v>
      </c>
      <c r="C94" s="1">
        <v>42</v>
      </c>
      <c r="D94" s="1">
        <v>3090</v>
      </c>
      <c r="E94" s="2">
        <v>420.48164779500001</v>
      </c>
    </row>
    <row r="95" spans="1:5" x14ac:dyDescent="0.35">
      <c r="A95" s="1">
        <v>10</v>
      </c>
      <c r="B95" s="1" t="s">
        <v>14</v>
      </c>
      <c r="C95" s="1">
        <v>51</v>
      </c>
      <c r="D95" s="1">
        <v>15</v>
      </c>
      <c r="E95" s="2">
        <v>116.43217936000001</v>
      </c>
    </row>
    <row r="96" spans="1:5" x14ac:dyDescent="0.35">
      <c r="A96" s="1">
        <v>10</v>
      </c>
      <c r="B96" s="1" t="s">
        <v>14</v>
      </c>
      <c r="C96" s="1">
        <v>71</v>
      </c>
      <c r="D96" s="1">
        <v>2080</v>
      </c>
      <c r="E96" s="2">
        <v>538.77548325700002</v>
      </c>
    </row>
    <row r="97" spans="1:5" x14ac:dyDescent="0.35">
      <c r="A97" s="1">
        <v>10</v>
      </c>
      <c r="B97" s="1" t="s">
        <v>14</v>
      </c>
      <c r="C97" s="1">
        <v>81</v>
      </c>
      <c r="D97" s="1">
        <v>41</v>
      </c>
      <c r="E97" s="2">
        <v>292.19233525700002</v>
      </c>
    </row>
    <row r="98" spans="1:5" x14ac:dyDescent="0.35">
      <c r="A98" s="1">
        <v>10</v>
      </c>
      <c r="B98" s="1" t="s">
        <v>14</v>
      </c>
      <c r="C98" s="1">
        <v>82</v>
      </c>
      <c r="D98" s="1">
        <v>3</v>
      </c>
      <c r="E98" s="2">
        <v>17.214580669</v>
      </c>
    </row>
    <row r="99" spans="1:5" x14ac:dyDescent="0.35">
      <c r="A99" s="1">
        <v>10</v>
      </c>
      <c r="B99" s="1" t="s">
        <v>14</v>
      </c>
      <c r="C99" s="1">
        <v>91</v>
      </c>
      <c r="D99" s="1">
        <v>7</v>
      </c>
      <c r="E99" s="2">
        <v>7.2896092483300007E-2</v>
      </c>
    </row>
    <row r="100" spans="1:5" x14ac:dyDescent="0.35">
      <c r="A100" s="1">
        <v>11</v>
      </c>
      <c r="B100" s="1" t="s">
        <v>15</v>
      </c>
      <c r="C100" s="1">
        <v>11</v>
      </c>
      <c r="D100" s="1">
        <v>8</v>
      </c>
      <c r="E100" s="2">
        <v>31.8898182312</v>
      </c>
    </row>
    <row r="101" spans="1:5" x14ac:dyDescent="0.35">
      <c r="A101" s="1">
        <v>11</v>
      </c>
      <c r="B101" s="1" t="s">
        <v>15</v>
      </c>
      <c r="C101" s="1">
        <v>21</v>
      </c>
      <c r="D101" s="1">
        <v>9462</v>
      </c>
      <c r="E101" s="2">
        <v>110.648026554</v>
      </c>
    </row>
    <row r="102" spans="1:5" x14ac:dyDescent="0.35">
      <c r="A102" s="1">
        <v>11</v>
      </c>
      <c r="B102" s="1" t="s">
        <v>15</v>
      </c>
      <c r="C102" s="1">
        <v>22</v>
      </c>
      <c r="D102" s="1">
        <v>842</v>
      </c>
      <c r="E102" s="2">
        <v>73.615077416600002</v>
      </c>
    </row>
    <row r="103" spans="1:5" x14ac:dyDescent="0.35">
      <c r="A103" s="1">
        <v>11</v>
      </c>
      <c r="B103" s="1" t="s">
        <v>15</v>
      </c>
      <c r="C103" s="1">
        <v>31</v>
      </c>
      <c r="D103" s="1">
        <v>6</v>
      </c>
      <c r="E103" s="2">
        <v>20.258766727200001</v>
      </c>
    </row>
    <row r="104" spans="1:5" x14ac:dyDescent="0.35">
      <c r="A104" s="1">
        <v>11</v>
      </c>
      <c r="B104" s="1" t="s">
        <v>15</v>
      </c>
      <c r="C104" s="1">
        <v>41</v>
      </c>
      <c r="D104" s="1">
        <v>108</v>
      </c>
      <c r="E104" s="2">
        <v>4520.5865466599998</v>
      </c>
    </row>
    <row r="105" spans="1:5" x14ac:dyDescent="0.35">
      <c r="A105" s="1">
        <v>11</v>
      </c>
      <c r="B105" s="1" t="s">
        <v>15</v>
      </c>
      <c r="C105" s="1">
        <v>42</v>
      </c>
      <c r="D105" s="1">
        <v>2768</v>
      </c>
      <c r="E105" s="2">
        <v>351.40538584900003</v>
      </c>
    </row>
    <row r="106" spans="1:5" x14ac:dyDescent="0.35">
      <c r="A106" s="1">
        <v>11</v>
      </c>
      <c r="B106" s="1" t="s">
        <v>15</v>
      </c>
      <c r="C106" s="1">
        <v>51</v>
      </c>
      <c r="D106" s="1">
        <v>26</v>
      </c>
      <c r="E106" s="2">
        <v>177.90371382999999</v>
      </c>
    </row>
    <row r="107" spans="1:5" x14ac:dyDescent="0.35">
      <c r="A107" s="1">
        <v>11</v>
      </c>
      <c r="B107" s="1" t="s">
        <v>15</v>
      </c>
      <c r="C107" s="1">
        <v>61</v>
      </c>
      <c r="D107" s="1">
        <v>1</v>
      </c>
      <c r="E107" s="2">
        <v>17.043572123299999</v>
      </c>
    </row>
    <row r="108" spans="1:5" x14ac:dyDescent="0.35">
      <c r="A108" s="1">
        <v>11</v>
      </c>
      <c r="B108" s="1" t="s">
        <v>15</v>
      </c>
      <c r="C108" s="1">
        <v>71</v>
      </c>
      <c r="D108" s="1">
        <v>1195</v>
      </c>
      <c r="E108" s="2">
        <v>431.807580148</v>
      </c>
    </row>
    <row r="109" spans="1:5" x14ac:dyDescent="0.35">
      <c r="A109" s="1">
        <v>11</v>
      </c>
      <c r="B109" s="1" t="s">
        <v>15</v>
      </c>
      <c r="C109" s="1">
        <v>81</v>
      </c>
      <c r="D109" s="1">
        <v>25</v>
      </c>
      <c r="E109" s="2">
        <v>111.596356321</v>
      </c>
    </row>
    <row r="110" spans="1:5" x14ac:dyDescent="0.35">
      <c r="A110" s="1">
        <v>11</v>
      </c>
      <c r="B110" s="1" t="s">
        <v>15</v>
      </c>
      <c r="C110" s="1">
        <v>82</v>
      </c>
      <c r="D110" s="1">
        <v>3</v>
      </c>
      <c r="E110" s="2">
        <v>4.9712655274799999</v>
      </c>
    </row>
    <row r="111" spans="1:5" x14ac:dyDescent="0.35">
      <c r="A111" s="1">
        <v>12</v>
      </c>
      <c r="B111" s="1" t="s">
        <v>16</v>
      </c>
      <c r="C111" s="1">
        <v>11</v>
      </c>
      <c r="D111" s="1">
        <v>5</v>
      </c>
      <c r="E111" s="2">
        <v>149.68821691900001</v>
      </c>
    </row>
    <row r="112" spans="1:5" x14ac:dyDescent="0.35">
      <c r="A112" s="1">
        <v>12</v>
      </c>
      <c r="B112" s="1" t="s">
        <v>16</v>
      </c>
      <c r="C112" s="1">
        <v>21</v>
      </c>
      <c r="D112" s="1">
        <v>6142</v>
      </c>
      <c r="E112" s="2">
        <v>74.209035183500006</v>
      </c>
    </row>
    <row r="113" spans="1:5" x14ac:dyDescent="0.35">
      <c r="A113" s="1">
        <v>12</v>
      </c>
      <c r="B113" s="1" t="s">
        <v>16</v>
      </c>
      <c r="C113" s="1">
        <v>22</v>
      </c>
      <c r="D113" s="1">
        <v>483</v>
      </c>
      <c r="E113" s="2">
        <v>44.0633146264</v>
      </c>
    </row>
    <row r="114" spans="1:5" x14ac:dyDescent="0.35">
      <c r="A114" s="1">
        <v>12</v>
      </c>
      <c r="B114" s="1" t="s">
        <v>16</v>
      </c>
      <c r="C114" s="1">
        <v>31</v>
      </c>
      <c r="D114" s="1">
        <v>1</v>
      </c>
      <c r="E114" s="2">
        <v>1.9284111343200001</v>
      </c>
    </row>
    <row r="115" spans="1:5" x14ac:dyDescent="0.35">
      <c r="A115" s="1">
        <v>12</v>
      </c>
      <c r="B115" s="1" t="s">
        <v>16</v>
      </c>
      <c r="C115" s="1">
        <v>41</v>
      </c>
      <c r="D115" s="1">
        <v>88</v>
      </c>
      <c r="E115" s="2">
        <v>2285.56905521</v>
      </c>
    </row>
    <row r="116" spans="1:5" x14ac:dyDescent="0.35">
      <c r="A116" s="1">
        <v>12</v>
      </c>
      <c r="B116" s="1" t="s">
        <v>16</v>
      </c>
      <c r="C116" s="1">
        <v>42</v>
      </c>
      <c r="D116" s="1">
        <v>1760</v>
      </c>
      <c r="E116" s="2">
        <v>200.115694701</v>
      </c>
    </row>
    <row r="117" spans="1:5" x14ac:dyDescent="0.35">
      <c r="A117" s="1">
        <v>12</v>
      </c>
      <c r="B117" s="1" t="s">
        <v>16</v>
      </c>
      <c r="C117" s="1">
        <v>51</v>
      </c>
      <c r="D117" s="1">
        <v>13</v>
      </c>
      <c r="E117" s="2">
        <v>51.005561334200003</v>
      </c>
    </row>
    <row r="118" spans="1:5" x14ac:dyDescent="0.35">
      <c r="A118" s="1">
        <v>12</v>
      </c>
      <c r="B118" s="1" t="s">
        <v>16</v>
      </c>
      <c r="C118" s="1">
        <v>61</v>
      </c>
      <c r="D118" s="1">
        <v>1</v>
      </c>
      <c r="E118" s="2">
        <v>55.427139973599999</v>
      </c>
    </row>
    <row r="119" spans="1:5" x14ac:dyDescent="0.35">
      <c r="A119" s="1">
        <v>12</v>
      </c>
      <c r="B119" s="1" t="s">
        <v>16</v>
      </c>
      <c r="C119" s="1">
        <v>71</v>
      </c>
      <c r="D119" s="1">
        <v>695</v>
      </c>
      <c r="E119" s="2">
        <v>221.204259957</v>
      </c>
    </row>
    <row r="120" spans="1:5" x14ac:dyDescent="0.35">
      <c r="A120" s="1">
        <v>12</v>
      </c>
      <c r="B120" s="1" t="s">
        <v>16</v>
      </c>
      <c r="C120" s="1">
        <v>81</v>
      </c>
      <c r="D120" s="1">
        <v>18</v>
      </c>
      <c r="E120" s="2">
        <v>136.166397249</v>
      </c>
    </row>
    <row r="121" spans="1:5" x14ac:dyDescent="0.35">
      <c r="A121" s="1">
        <v>12</v>
      </c>
      <c r="B121" s="1" t="s">
        <v>16</v>
      </c>
      <c r="C121" s="1">
        <v>82</v>
      </c>
      <c r="D121" s="1">
        <v>1</v>
      </c>
      <c r="E121" s="2">
        <v>4.9507565796400002</v>
      </c>
    </row>
    <row r="122" spans="1:5" x14ac:dyDescent="0.35">
      <c r="A122" s="1">
        <v>13</v>
      </c>
      <c r="B122" s="1" t="s">
        <v>17</v>
      </c>
      <c r="C122" s="1">
        <v>11</v>
      </c>
      <c r="D122" s="1">
        <v>1</v>
      </c>
      <c r="E122" s="2">
        <v>1.57846595804</v>
      </c>
    </row>
    <row r="123" spans="1:5" x14ac:dyDescent="0.35">
      <c r="A123" s="1">
        <v>13</v>
      </c>
      <c r="B123" s="1" t="s">
        <v>17</v>
      </c>
      <c r="C123" s="1">
        <v>21</v>
      </c>
      <c r="D123" s="1">
        <v>477</v>
      </c>
      <c r="E123" s="2">
        <v>10.4455635802</v>
      </c>
    </row>
    <row r="124" spans="1:5" x14ac:dyDescent="0.35">
      <c r="A124" s="1">
        <v>13</v>
      </c>
      <c r="B124" s="1" t="s">
        <v>17</v>
      </c>
      <c r="C124" s="1">
        <v>22</v>
      </c>
      <c r="D124" s="1">
        <v>19</v>
      </c>
      <c r="E124" s="2">
        <v>5.8828467849599999</v>
      </c>
    </row>
    <row r="125" spans="1:5" x14ac:dyDescent="0.35">
      <c r="A125" s="1">
        <v>13</v>
      </c>
      <c r="B125" s="1" t="s">
        <v>17</v>
      </c>
      <c r="C125" s="1">
        <v>41</v>
      </c>
      <c r="D125" s="1">
        <v>12</v>
      </c>
      <c r="E125" s="2">
        <v>78.753736390900002</v>
      </c>
    </row>
    <row r="126" spans="1:5" x14ac:dyDescent="0.35">
      <c r="A126" s="1">
        <v>13</v>
      </c>
      <c r="B126" s="1" t="s">
        <v>17</v>
      </c>
      <c r="C126" s="1">
        <v>42</v>
      </c>
      <c r="D126" s="1">
        <v>135</v>
      </c>
      <c r="E126" s="2">
        <v>14.133721703999999</v>
      </c>
    </row>
    <row r="127" spans="1:5" x14ac:dyDescent="0.35">
      <c r="A127" s="1">
        <v>13</v>
      </c>
      <c r="B127" s="1" t="s">
        <v>17</v>
      </c>
      <c r="C127" s="1">
        <v>51</v>
      </c>
      <c r="D127" s="1">
        <v>1</v>
      </c>
      <c r="E127" s="2">
        <v>3.5617368673500002E-2</v>
      </c>
    </row>
    <row r="128" spans="1:5" x14ac:dyDescent="0.35">
      <c r="A128" s="1">
        <v>13</v>
      </c>
      <c r="B128" s="1" t="s">
        <v>17</v>
      </c>
      <c r="C128" s="1">
        <v>61</v>
      </c>
      <c r="D128" s="1">
        <v>1</v>
      </c>
      <c r="E128" s="2">
        <v>2.3289856817499999</v>
      </c>
    </row>
    <row r="129" spans="1:5" x14ac:dyDescent="0.35">
      <c r="A129" s="1">
        <v>13</v>
      </c>
      <c r="B129" s="1" t="s">
        <v>17</v>
      </c>
      <c r="C129" s="1">
        <v>71</v>
      </c>
      <c r="D129" s="1">
        <v>94</v>
      </c>
      <c r="E129" s="2">
        <v>19.808750050800001</v>
      </c>
    </row>
    <row r="130" spans="1:5" x14ac:dyDescent="0.35">
      <c r="A130" s="1">
        <v>13</v>
      </c>
      <c r="B130" s="1" t="s">
        <v>17</v>
      </c>
      <c r="C130" s="1">
        <v>81</v>
      </c>
      <c r="D130" s="1">
        <v>10</v>
      </c>
      <c r="E130" s="2">
        <v>77.490797587800003</v>
      </c>
    </row>
    <row r="131" spans="1:5" x14ac:dyDescent="0.35">
      <c r="A131" s="1">
        <v>14</v>
      </c>
      <c r="B131" s="1" t="s">
        <v>18</v>
      </c>
      <c r="C131" s="1">
        <v>11</v>
      </c>
      <c r="D131" s="1">
        <v>145</v>
      </c>
      <c r="E131" s="2">
        <v>274.992367548</v>
      </c>
    </row>
    <row r="132" spans="1:5" x14ac:dyDescent="0.35">
      <c r="A132" s="1">
        <v>14</v>
      </c>
      <c r="B132" s="1" t="s">
        <v>18</v>
      </c>
      <c r="C132" s="1">
        <v>21</v>
      </c>
      <c r="D132" s="1">
        <v>188380</v>
      </c>
      <c r="E132" s="2">
        <v>2773.3891935000001</v>
      </c>
    </row>
    <row r="133" spans="1:5" x14ac:dyDescent="0.35">
      <c r="A133" s="1">
        <v>14</v>
      </c>
      <c r="B133" s="1" t="s">
        <v>18</v>
      </c>
      <c r="C133" s="1">
        <v>22</v>
      </c>
      <c r="D133" s="1">
        <v>13351</v>
      </c>
      <c r="E133" s="2">
        <v>2025.79049697</v>
      </c>
    </row>
    <row r="134" spans="1:5" x14ac:dyDescent="0.35">
      <c r="A134" s="1">
        <v>14</v>
      </c>
      <c r="B134" s="1" t="s">
        <v>18</v>
      </c>
      <c r="C134" s="1">
        <v>31</v>
      </c>
      <c r="D134" s="1">
        <v>35</v>
      </c>
      <c r="E134" s="2">
        <v>471.13970394500001</v>
      </c>
    </row>
    <row r="135" spans="1:5" x14ac:dyDescent="0.35">
      <c r="A135" s="1">
        <v>14</v>
      </c>
      <c r="B135" s="1" t="s">
        <v>18</v>
      </c>
      <c r="C135" s="1">
        <v>41</v>
      </c>
      <c r="D135" s="1">
        <v>1546</v>
      </c>
      <c r="E135" s="2">
        <v>119857.795149</v>
      </c>
    </row>
    <row r="136" spans="1:5" x14ac:dyDescent="0.35">
      <c r="A136" s="1">
        <v>14</v>
      </c>
      <c r="B136" s="1" t="s">
        <v>18</v>
      </c>
      <c r="C136" s="1">
        <v>42</v>
      </c>
      <c r="D136" s="1">
        <v>67427</v>
      </c>
      <c r="E136" s="2">
        <v>8769.8453005899992</v>
      </c>
    </row>
    <row r="137" spans="1:5" x14ac:dyDescent="0.35">
      <c r="A137" s="1">
        <v>14</v>
      </c>
      <c r="B137" s="1" t="s">
        <v>18</v>
      </c>
      <c r="C137" s="1">
        <v>51</v>
      </c>
      <c r="D137" s="1">
        <v>193</v>
      </c>
      <c r="E137" s="2">
        <v>777.64569682199999</v>
      </c>
    </row>
    <row r="138" spans="1:5" x14ac:dyDescent="0.35">
      <c r="A138" s="1">
        <v>14</v>
      </c>
      <c r="B138" s="1" t="s">
        <v>18</v>
      </c>
      <c r="C138" s="1">
        <v>61</v>
      </c>
      <c r="D138" s="1">
        <v>39</v>
      </c>
      <c r="E138" s="2">
        <v>830.38752897500001</v>
      </c>
    </row>
    <row r="139" spans="1:5" x14ac:dyDescent="0.35">
      <c r="A139" s="1">
        <v>14</v>
      </c>
      <c r="B139" s="1" t="s">
        <v>18</v>
      </c>
      <c r="C139" s="1">
        <v>71</v>
      </c>
      <c r="D139" s="1">
        <v>27580</v>
      </c>
      <c r="E139" s="2">
        <v>9456.30703154</v>
      </c>
    </row>
    <row r="140" spans="1:5" x14ac:dyDescent="0.35">
      <c r="A140" s="1">
        <v>14</v>
      </c>
      <c r="B140" s="1" t="s">
        <v>18</v>
      </c>
      <c r="C140" s="1">
        <v>81</v>
      </c>
      <c r="D140" s="1">
        <v>1275</v>
      </c>
      <c r="E140" s="2">
        <v>17371.948141699999</v>
      </c>
    </row>
    <row r="141" spans="1:5" x14ac:dyDescent="0.35">
      <c r="A141" s="1">
        <v>14</v>
      </c>
      <c r="B141" s="1" t="s">
        <v>18</v>
      </c>
      <c r="C141" s="1">
        <v>82</v>
      </c>
      <c r="D141" s="1">
        <v>108</v>
      </c>
      <c r="E141" s="2">
        <v>985.88633391799999</v>
      </c>
    </row>
    <row r="142" spans="1:5" x14ac:dyDescent="0.35">
      <c r="A142" s="1">
        <v>14</v>
      </c>
      <c r="B142" s="1" t="s">
        <v>18</v>
      </c>
      <c r="C142" s="1">
        <v>91</v>
      </c>
      <c r="D142" s="1">
        <v>953</v>
      </c>
      <c r="E142" s="2">
        <v>113.2338146</v>
      </c>
    </row>
    <row r="143" spans="1:5" x14ac:dyDescent="0.35">
      <c r="A143" s="1">
        <v>15</v>
      </c>
      <c r="B143" s="1" t="s">
        <v>19</v>
      </c>
      <c r="C143" s="1">
        <v>11</v>
      </c>
      <c r="D143" s="1">
        <v>1</v>
      </c>
      <c r="E143" s="2">
        <v>1.0534106237300001</v>
      </c>
    </row>
    <row r="144" spans="1:5" x14ac:dyDescent="0.35">
      <c r="A144" s="1">
        <v>15</v>
      </c>
      <c r="B144" s="1" t="s">
        <v>19</v>
      </c>
      <c r="C144" s="1">
        <v>21</v>
      </c>
      <c r="D144" s="1">
        <v>18383</v>
      </c>
      <c r="E144" s="2">
        <v>175.62485040000001</v>
      </c>
    </row>
    <row r="145" spans="1:5" x14ac:dyDescent="0.35">
      <c r="A145" s="1">
        <v>15</v>
      </c>
      <c r="B145" s="1" t="s">
        <v>19</v>
      </c>
      <c r="C145" s="1">
        <v>22</v>
      </c>
      <c r="D145" s="1">
        <v>3873</v>
      </c>
      <c r="E145" s="2">
        <v>282.92922190399997</v>
      </c>
    </row>
    <row r="146" spans="1:5" x14ac:dyDescent="0.35">
      <c r="A146" s="1">
        <v>15</v>
      </c>
      <c r="B146" s="1" t="s">
        <v>19</v>
      </c>
      <c r="C146" s="1">
        <v>31</v>
      </c>
      <c r="D146" s="1">
        <v>2</v>
      </c>
      <c r="E146" s="2">
        <v>11.6051199175</v>
      </c>
    </row>
    <row r="147" spans="1:5" x14ac:dyDescent="0.35">
      <c r="A147" s="1">
        <v>15</v>
      </c>
      <c r="B147" s="1" t="s">
        <v>19</v>
      </c>
      <c r="C147" s="1">
        <v>41</v>
      </c>
      <c r="D147" s="1">
        <v>47</v>
      </c>
      <c r="E147" s="2">
        <v>678.73857809000003</v>
      </c>
    </row>
    <row r="148" spans="1:5" x14ac:dyDescent="0.35">
      <c r="A148" s="1">
        <v>15</v>
      </c>
      <c r="B148" s="1" t="s">
        <v>19</v>
      </c>
      <c r="C148" s="1">
        <v>42</v>
      </c>
      <c r="D148" s="1">
        <v>5695</v>
      </c>
      <c r="E148" s="2">
        <v>499.78929424299997</v>
      </c>
    </row>
    <row r="149" spans="1:5" x14ac:dyDescent="0.35">
      <c r="A149" s="1">
        <v>15</v>
      </c>
      <c r="B149" s="1" t="s">
        <v>19</v>
      </c>
      <c r="C149" s="1">
        <v>51</v>
      </c>
      <c r="D149" s="1">
        <v>4</v>
      </c>
      <c r="E149" s="2">
        <v>4.9134715635299999</v>
      </c>
    </row>
    <row r="150" spans="1:5" x14ac:dyDescent="0.35">
      <c r="A150" s="1">
        <v>15</v>
      </c>
      <c r="B150" s="1" t="s">
        <v>19</v>
      </c>
      <c r="C150" s="1">
        <v>71</v>
      </c>
      <c r="D150" s="1">
        <v>2466</v>
      </c>
      <c r="E150" s="2">
        <v>1030.3122766500001</v>
      </c>
    </row>
    <row r="151" spans="1:5" x14ac:dyDescent="0.35">
      <c r="A151" s="1">
        <v>15</v>
      </c>
      <c r="B151" s="1" t="s">
        <v>19</v>
      </c>
      <c r="C151" s="1">
        <v>81</v>
      </c>
      <c r="D151" s="1">
        <v>18</v>
      </c>
      <c r="E151" s="2">
        <v>114.82890279900001</v>
      </c>
    </row>
    <row r="152" spans="1:5" x14ac:dyDescent="0.35">
      <c r="A152" s="1">
        <v>15</v>
      </c>
      <c r="B152" s="1" t="s">
        <v>19</v>
      </c>
      <c r="C152" s="1">
        <v>82</v>
      </c>
      <c r="D152" s="1">
        <v>3</v>
      </c>
      <c r="E152" s="2">
        <v>12.751437624399999</v>
      </c>
    </row>
    <row r="153" spans="1:5" x14ac:dyDescent="0.35">
      <c r="A153" s="1">
        <v>15</v>
      </c>
      <c r="B153" s="1" t="s">
        <v>19</v>
      </c>
      <c r="C153" s="1">
        <v>91</v>
      </c>
      <c r="D153" s="1">
        <v>17</v>
      </c>
      <c r="E153" s="2">
        <v>0.32593196704100003</v>
      </c>
    </row>
    <row r="154" spans="1:5" x14ac:dyDescent="0.35">
      <c r="A154" s="1">
        <v>16</v>
      </c>
      <c r="B154" s="1" t="s">
        <v>20</v>
      </c>
      <c r="C154" s="1">
        <v>11</v>
      </c>
      <c r="D154" s="1">
        <v>17</v>
      </c>
      <c r="E154" s="2">
        <v>36.180419092900003</v>
      </c>
    </row>
    <row r="155" spans="1:5" x14ac:dyDescent="0.35">
      <c r="A155" s="1">
        <v>16</v>
      </c>
      <c r="B155" s="1" t="s">
        <v>20</v>
      </c>
      <c r="C155" s="1">
        <v>21</v>
      </c>
      <c r="D155" s="1">
        <v>146830</v>
      </c>
      <c r="E155" s="2">
        <v>3671.6975823299999</v>
      </c>
    </row>
    <row r="156" spans="1:5" x14ac:dyDescent="0.35">
      <c r="A156" s="1">
        <v>16</v>
      </c>
      <c r="B156" s="1" t="s">
        <v>20</v>
      </c>
      <c r="C156" s="1">
        <v>22</v>
      </c>
      <c r="D156" s="1">
        <v>30112</v>
      </c>
      <c r="E156" s="2">
        <v>2644.43398849</v>
      </c>
    </row>
    <row r="157" spans="1:5" x14ac:dyDescent="0.35">
      <c r="A157" s="1">
        <v>16</v>
      </c>
      <c r="B157" s="1" t="s">
        <v>20</v>
      </c>
      <c r="C157" s="1">
        <v>31</v>
      </c>
      <c r="D157" s="1">
        <v>19</v>
      </c>
      <c r="E157" s="2">
        <v>103.11805122</v>
      </c>
    </row>
    <row r="158" spans="1:5" x14ac:dyDescent="0.35">
      <c r="A158" s="1">
        <v>16</v>
      </c>
      <c r="B158" s="1" t="s">
        <v>20</v>
      </c>
      <c r="C158" s="1">
        <v>41</v>
      </c>
      <c r="D158" s="1">
        <v>388</v>
      </c>
      <c r="E158" s="2">
        <v>9399.8889521399997</v>
      </c>
    </row>
    <row r="159" spans="1:5" x14ac:dyDescent="0.35">
      <c r="A159" s="1">
        <v>16</v>
      </c>
      <c r="B159" s="1" t="s">
        <v>20</v>
      </c>
      <c r="C159" s="1">
        <v>42</v>
      </c>
      <c r="D159" s="1">
        <v>36162</v>
      </c>
      <c r="E159" s="2">
        <v>4081.4298306699998</v>
      </c>
    </row>
    <row r="160" spans="1:5" x14ac:dyDescent="0.35">
      <c r="A160" s="1">
        <v>16</v>
      </c>
      <c r="B160" s="1" t="s">
        <v>20</v>
      </c>
      <c r="C160" s="1">
        <v>51</v>
      </c>
      <c r="D160" s="1">
        <v>43</v>
      </c>
      <c r="E160" s="2">
        <v>177.36874924</v>
      </c>
    </row>
    <row r="161" spans="1:5" x14ac:dyDescent="0.35">
      <c r="A161" s="1">
        <v>16</v>
      </c>
      <c r="B161" s="1" t="s">
        <v>20</v>
      </c>
      <c r="C161" s="1">
        <v>61</v>
      </c>
      <c r="D161" s="1">
        <v>4</v>
      </c>
      <c r="E161" s="2">
        <v>78.559738729299994</v>
      </c>
    </row>
    <row r="162" spans="1:5" x14ac:dyDescent="0.35">
      <c r="A162" s="1">
        <v>16</v>
      </c>
      <c r="B162" s="1" t="s">
        <v>20</v>
      </c>
      <c r="C162" s="1">
        <v>71</v>
      </c>
      <c r="D162" s="1">
        <v>31886</v>
      </c>
      <c r="E162" s="2">
        <v>6149.1616965800004</v>
      </c>
    </row>
    <row r="163" spans="1:5" x14ac:dyDescent="0.35">
      <c r="A163" s="1">
        <v>16</v>
      </c>
      <c r="B163" s="1" t="s">
        <v>20</v>
      </c>
      <c r="C163" s="1">
        <v>81</v>
      </c>
      <c r="D163" s="1">
        <v>182</v>
      </c>
      <c r="E163" s="2">
        <v>2636.65494661</v>
      </c>
    </row>
    <row r="164" spans="1:5" x14ac:dyDescent="0.35">
      <c r="A164" s="1">
        <v>16</v>
      </c>
      <c r="B164" s="1" t="s">
        <v>20</v>
      </c>
      <c r="C164" s="1">
        <v>82</v>
      </c>
      <c r="D164" s="1">
        <v>8</v>
      </c>
      <c r="E164" s="2">
        <v>77.133950483099994</v>
      </c>
    </row>
    <row r="165" spans="1:5" x14ac:dyDescent="0.35">
      <c r="A165" s="1">
        <v>16</v>
      </c>
      <c r="B165" s="1" t="s">
        <v>20</v>
      </c>
      <c r="C165" s="1">
        <v>91</v>
      </c>
      <c r="D165" s="1">
        <v>84</v>
      </c>
      <c r="E165" s="2">
        <v>11.120894424899999</v>
      </c>
    </row>
    <row r="166" spans="1:5" x14ac:dyDescent="0.35">
      <c r="A166" s="1">
        <v>17</v>
      </c>
      <c r="B166" s="1" t="s">
        <v>21</v>
      </c>
      <c r="C166" s="1">
        <v>11</v>
      </c>
      <c r="D166" s="1">
        <v>2</v>
      </c>
      <c r="E166" s="2">
        <v>2.6712881192500002</v>
      </c>
    </row>
    <row r="167" spans="1:5" x14ac:dyDescent="0.35">
      <c r="A167" s="1">
        <v>17</v>
      </c>
      <c r="B167" s="1" t="s">
        <v>21</v>
      </c>
      <c r="C167" s="1">
        <v>21</v>
      </c>
      <c r="D167" s="1">
        <v>2342</v>
      </c>
      <c r="E167" s="2">
        <v>21.606245379299999</v>
      </c>
    </row>
    <row r="168" spans="1:5" x14ac:dyDescent="0.35">
      <c r="A168" s="1">
        <v>17</v>
      </c>
      <c r="B168" s="1" t="s">
        <v>21</v>
      </c>
      <c r="C168" s="1">
        <v>22</v>
      </c>
      <c r="D168" s="1">
        <v>357</v>
      </c>
      <c r="E168" s="2">
        <v>25.356407409300001</v>
      </c>
    </row>
    <row r="169" spans="1:5" x14ac:dyDescent="0.35">
      <c r="A169" s="1">
        <v>17</v>
      </c>
      <c r="B169" s="1" t="s">
        <v>21</v>
      </c>
      <c r="C169" s="1">
        <v>41</v>
      </c>
      <c r="D169" s="1">
        <v>25</v>
      </c>
      <c r="E169" s="2">
        <v>46.673411798499998</v>
      </c>
    </row>
    <row r="170" spans="1:5" x14ac:dyDescent="0.35">
      <c r="A170" s="1">
        <v>17</v>
      </c>
      <c r="B170" s="1" t="s">
        <v>21</v>
      </c>
      <c r="C170" s="1">
        <v>42</v>
      </c>
      <c r="D170" s="1">
        <v>563</v>
      </c>
      <c r="E170" s="2">
        <v>62.747954830300003</v>
      </c>
    </row>
    <row r="171" spans="1:5" x14ac:dyDescent="0.35">
      <c r="A171" s="1">
        <v>17</v>
      </c>
      <c r="B171" s="1" t="s">
        <v>21</v>
      </c>
      <c r="C171" s="1">
        <v>51</v>
      </c>
      <c r="D171" s="1">
        <v>1</v>
      </c>
      <c r="E171" s="2">
        <v>2.4323534848100001</v>
      </c>
    </row>
    <row r="172" spans="1:5" x14ac:dyDescent="0.35">
      <c r="A172" s="1">
        <v>17</v>
      </c>
      <c r="B172" s="1" t="s">
        <v>21</v>
      </c>
      <c r="C172" s="1">
        <v>71</v>
      </c>
      <c r="D172" s="1">
        <v>451</v>
      </c>
      <c r="E172" s="2">
        <v>70.810170653</v>
      </c>
    </row>
    <row r="173" spans="1:5" x14ac:dyDescent="0.35">
      <c r="A173" s="1">
        <v>17</v>
      </c>
      <c r="B173" s="1" t="s">
        <v>21</v>
      </c>
      <c r="C173" s="1">
        <v>81</v>
      </c>
      <c r="D173" s="1">
        <v>3</v>
      </c>
      <c r="E173" s="2">
        <v>30.853163051100001</v>
      </c>
    </row>
    <row r="174" spans="1:5" x14ac:dyDescent="0.35">
      <c r="A174" s="1">
        <v>18</v>
      </c>
      <c r="B174" s="1" t="s">
        <v>22</v>
      </c>
      <c r="C174" s="1">
        <v>11</v>
      </c>
      <c r="D174" s="1">
        <v>17</v>
      </c>
      <c r="E174" s="2">
        <v>38.639989413099997</v>
      </c>
    </row>
    <row r="175" spans="1:5" x14ac:dyDescent="0.35">
      <c r="A175" s="1">
        <v>18</v>
      </c>
      <c r="B175" s="1" t="s">
        <v>22</v>
      </c>
      <c r="C175" s="1">
        <v>21</v>
      </c>
      <c r="D175" s="1">
        <v>68098</v>
      </c>
      <c r="E175" s="2">
        <v>1187.3492297099999</v>
      </c>
    </row>
    <row r="176" spans="1:5" x14ac:dyDescent="0.35">
      <c r="A176" s="1">
        <v>18</v>
      </c>
      <c r="B176" s="1" t="s">
        <v>22</v>
      </c>
      <c r="C176" s="1">
        <v>22</v>
      </c>
      <c r="D176" s="1">
        <v>13446</v>
      </c>
      <c r="E176" s="2">
        <v>991.05214846800004</v>
      </c>
    </row>
    <row r="177" spans="1:5" x14ac:dyDescent="0.35">
      <c r="A177" s="1">
        <v>18</v>
      </c>
      <c r="B177" s="1" t="s">
        <v>22</v>
      </c>
      <c r="C177" s="1">
        <v>31</v>
      </c>
      <c r="D177" s="1">
        <v>5</v>
      </c>
      <c r="E177" s="2">
        <v>18.295683960800002</v>
      </c>
    </row>
    <row r="178" spans="1:5" x14ac:dyDescent="0.35">
      <c r="A178" s="1">
        <v>18</v>
      </c>
      <c r="B178" s="1" t="s">
        <v>22</v>
      </c>
      <c r="C178" s="1">
        <v>41</v>
      </c>
      <c r="D178" s="1">
        <v>171</v>
      </c>
      <c r="E178" s="2">
        <v>2380.76257076</v>
      </c>
    </row>
    <row r="179" spans="1:5" x14ac:dyDescent="0.35">
      <c r="A179" s="1">
        <v>18</v>
      </c>
      <c r="B179" s="1" t="s">
        <v>22</v>
      </c>
      <c r="C179" s="1">
        <v>42</v>
      </c>
      <c r="D179" s="1">
        <v>21410</v>
      </c>
      <c r="E179" s="2">
        <v>1449.7421923500001</v>
      </c>
    </row>
    <row r="180" spans="1:5" x14ac:dyDescent="0.35">
      <c r="A180" s="1">
        <v>18</v>
      </c>
      <c r="B180" s="1" t="s">
        <v>22</v>
      </c>
      <c r="C180" s="1">
        <v>51</v>
      </c>
      <c r="D180" s="1">
        <v>21</v>
      </c>
      <c r="E180" s="2">
        <v>97.344902390900003</v>
      </c>
    </row>
    <row r="181" spans="1:5" x14ac:dyDescent="0.35">
      <c r="A181" s="1">
        <v>18</v>
      </c>
      <c r="B181" s="1" t="s">
        <v>22</v>
      </c>
      <c r="C181" s="1">
        <v>71</v>
      </c>
      <c r="D181" s="1">
        <v>13912</v>
      </c>
      <c r="E181" s="2">
        <v>3461.9752520000002</v>
      </c>
    </row>
    <row r="182" spans="1:5" x14ac:dyDescent="0.35">
      <c r="A182" s="1">
        <v>18</v>
      </c>
      <c r="B182" s="1" t="s">
        <v>22</v>
      </c>
      <c r="C182" s="1">
        <v>81</v>
      </c>
      <c r="D182" s="1">
        <v>25</v>
      </c>
      <c r="E182" s="2">
        <v>542.69735153399995</v>
      </c>
    </row>
    <row r="183" spans="1:5" x14ac:dyDescent="0.35">
      <c r="A183" s="1">
        <v>18</v>
      </c>
      <c r="B183" s="1" t="s">
        <v>22</v>
      </c>
      <c r="C183" s="1">
        <v>82</v>
      </c>
      <c r="D183" s="1">
        <v>3</v>
      </c>
      <c r="E183" s="2">
        <v>44.648487244199998</v>
      </c>
    </row>
    <row r="184" spans="1:5" x14ac:dyDescent="0.35">
      <c r="A184" s="1">
        <v>18</v>
      </c>
      <c r="B184" s="1" t="s">
        <v>22</v>
      </c>
      <c r="C184" s="1">
        <v>91</v>
      </c>
      <c r="D184" s="1">
        <v>22</v>
      </c>
      <c r="E184" s="2">
        <v>1.7406100658400001</v>
      </c>
    </row>
    <row r="185" spans="1:5" x14ac:dyDescent="0.35">
      <c r="A185" s="1">
        <v>19</v>
      </c>
      <c r="B185" s="1" t="s">
        <v>23</v>
      </c>
      <c r="C185" s="1">
        <v>21</v>
      </c>
      <c r="D185" s="1">
        <v>4893</v>
      </c>
      <c r="E185" s="2">
        <v>149.546150756</v>
      </c>
    </row>
    <row r="186" spans="1:5" x14ac:dyDescent="0.35">
      <c r="A186" s="1">
        <v>19</v>
      </c>
      <c r="B186" s="1" t="s">
        <v>23</v>
      </c>
      <c r="C186" s="1">
        <v>22</v>
      </c>
      <c r="D186" s="1">
        <v>720</v>
      </c>
      <c r="E186" s="2">
        <v>99.215738987199998</v>
      </c>
    </row>
    <row r="187" spans="1:5" x14ac:dyDescent="0.35">
      <c r="A187" s="1">
        <v>19</v>
      </c>
      <c r="B187" s="1" t="s">
        <v>23</v>
      </c>
      <c r="C187" s="1">
        <v>31</v>
      </c>
      <c r="D187" s="1">
        <v>1</v>
      </c>
      <c r="E187" s="2">
        <v>9.7710394697199998</v>
      </c>
    </row>
    <row r="188" spans="1:5" x14ac:dyDescent="0.35">
      <c r="A188" s="1">
        <v>19</v>
      </c>
      <c r="B188" s="1" t="s">
        <v>23</v>
      </c>
      <c r="C188" s="1">
        <v>41</v>
      </c>
      <c r="D188" s="1">
        <v>13</v>
      </c>
      <c r="E188" s="2">
        <v>502.18025995199997</v>
      </c>
    </row>
    <row r="189" spans="1:5" x14ac:dyDescent="0.35">
      <c r="A189" s="1">
        <v>19</v>
      </c>
      <c r="B189" s="1" t="s">
        <v>23</v>
      </c>
      <c r="C189" s="1">
        <v>42</v>
      </c>
      <c r="D189" s="1">
        <v>1324</v>
      </c>
      <c r="E189" s="2">
        <v>189.70933833199999</v>
      </c>
    </row>
    <row r="190" spans="1:5" x14ac:dyDescent="0.35">
      <c r="A190" s="1">
        <v>19</v>
      </c>
      <c r="B190" s="1" t="s">
        <v>23</v>
      </c>
      <c r="C190" s="1">
        <v>51</v>
      </c>
      <c r="D190" s="1">
        <v>2</v>
      </c>
      <c r="E190" s="2">
        <v>18.002131306300001</v>
      </c>
    </row>
    <row r="191" spans="1:5" x14ac:dyDescent="0.35">
      <c r="A191" s="1">
        <v>19</v>
      </c>
      <c r="B191" s="1" t="s">
        <v>23</v>
      </c>
      <c r="C191" s="1">
        <v>71</v>
      </c>
      <c r="D191" s="1">
        <v>638</v>
      </c>
      <c r="E191" s="2">
        <v>356.76841012</v>
      </c>
    </row>
    <row r="192" spans="1:5" x14ac:dyDescent="0.35">
      <c r="A192" s="1">
        <v>19</v>
      </c>
      <c r="B192" s="1" t="s">
        <v>23</v>
      </c>
      <c r="C192" s="1">
        <v>81</v>
      </c>
      <c r="D192" s="1">
        <v>2</v>
      </c>
      <c r="E192" s="2">
        <v>33.379450484800003</v>
      </c>
    </row>
    <row r="193" spans="1:5" x14ac:dyDescent="0.35">
      <c r="A193" s="1">
        <v>19</v>
      </c>
      <c r="B193" s="1" t="s">
        <v>23</v>
      </c>
      <c r="C193" s="1">
        <v>82</v>
      </c>
      <c r="D193" s="1">
        <v>3</v>
      </c>
      <c r="E193" s="2">
        <v>36.149405360800003</v>
      </c>
    </row>
    <row r="194" spans="1:5" x14ac:dyDescent="0.35">
      <c r="A194" s="1">
        <v>20</v>
      </c>
      <c r="B194" s="1" t="s">
        <v>24</v>
      </c>
      <c r="C194" s="1">
        <v>11</v>
      </c>
      <c r="D194" s="1">
        <v>5</v>
      </c>
      <c r="E194" s="2">
        <v>9.4841537774799995</v>
      </c>
    </row>
    <row r="195" spans="1:5" x14ac:dyDescent="0.35">
      <c r="A195" s="1">
        <v>20</v>
      </c>
      <c r="B195" s="1" t="s">
        <v>24</v>
      </c>
      <c r="C195" s="1">
        <v>21</v>
      </c>
      <c r="D195" s="1">
        <v>21170</v>
      </c>
      <c r="E195" s="2">
        <v>636.005532593</v>
      </c>
    </row>
    <row r="196" spans="1:5" x14ac:dyDescent="0.35">
      <c r="A196" s="1">
        <v>20</v>
      </c>
      <c r="B196" s="1" t="s">
        <v>24</v>
      </c>
      <c r="C196" s="1">
        <v>22</v>
      </c>
      <c r="D196" s="1">
        <v>4250</v>
      </c>
      <c r="E196" s="2">
        <v>411.55890185700002</v>
      </c>
    </row>
    <row r="197" spans="1:5" x14ac:dyDescent="0.35">
      <c r="A197" s="1">
        <v>20</v>
      </c>
      <c r="B197" s="1" t="s">
        <v>24</v>
      </c>
      <c r="C197" s="1">
        <v>31</v>
      </c>
      <c r="D197" s="1">
        <v>6</v>
      </c>
      <c r="E197" s="2">
        <v>34.7777788884</v>
      </c>
    </row>
    <row r="198" spans="1:5" x14ac:dyDescent="0.35">
      <c r="A198" s="1">
        <v>20</v>
      </c>
      <c r="B198" s="1" t="s">
        <v>24</v>
      </c>
      <c r="C198" s="1">
        <v>41</v>
      </c>
      <c r="D198" s="1">
        <v>147</v>
      </c>
      <c r="E198" s="2">
        <v>4256.9875515399999</v>
      </c>
    </row>
    <row r="199" spans="1:5" x14ac:dyDescent="0.35">
      <c r="A199" s="1">
        <v>20</v>
      </c>
      <c r="B199" s="1" t="s">
        <v>24</v>
      </c>
      <c r="C199" s="1">
        <v>42</v>
      </c>
      <c r="D199" s="1">
        <v>5454</v>
      </c>
      <c r="E199" s="2">
        <v>1742.0071177699999</v>
      </c>
    </row>
    <row r="200" spans="1:5" x14ac:dyDescent="0.35">
      <c r="A200" s="1">
        <v>20</v>
      </c>
      <c r="B200" s="1" t="s">
        <v>24</v>
      </c>
      <c r="C200" s="1">
        <v>51</v>
      </c>
      <c r="D200" s="1">
        <v>20</v>
      </c>
      <c r="E200" s="2">
        <v>79.157335184100006</v>
      </c>
    </row>
    <row r="201" spans="1:5" x14ac:dyDescent="0.35">
      <c r="A201" s="1">
        <v>20</v>
      </c>
      <c r="B201" s="1" t="s">
        <v>24</v>
      </c>
      <c r="C201" s="1">
        <v>61</v>
      </c>
      <c r="D201" s="1">
        <v>5</v>
      </c>
      <c r="E201" s="2">
        <v>47.304378122300001</v>
      </c>
    </row>
    <row r="202" spans="1:5" x14ac:dyDescent="0.35">
      <c r="A202" s="1">
        <v>20</v>
      </c>
      <c r="B202" s="1" t="s">
        <v>24</v>
      </c>
      <c r="C202" s="1">
        <v>71</v>
      </c>
      <c r="D202" s="1">
        <v>3287</v>
      </c>
      <c r="E202" s="2">
        <v>1412.7784631899999</v>
      </c>
    </row>
    <row r="203" spans="1:5" x14ac:dyDescent="0.35">
      <c r="A203" s="1">
        <v>20</v>
      </c>
      <c r="B203" s="1" t="s">
        <v>24</v>
      </c>
      <c r="C203" s="1">
        <v>81</v>
      </c>
      <c r="D203" s="1">
        <v>68</v>
      </c>
      <c r="E203" s="2">
        <v>984.73685767500001</v>
      </c>
    </row>
    <row r="204" spans="1:5" x14ac:dyDescent="0.35">
      <c r="A204" s="1">
        <v>20</v>
      </c>
      <c r="B204" s="1" t="s">
        <v>24</v>
      </c>
      <c r="C204" s="1">
        <v>82</v>
      </c>
      <c r="D204" s="1">
        <v>7</v>
      </c>
      <c r="E204" s="2">
        <v>58.144213653199998</v>
      </c>
    </row>
    <row r="205" spans="1:5" x14ac:dyDescent="0.35">
      <c r="A205" s="1">
        <v>20</v>
      </c>
      <c r="B205" s="1" t="s">
        <v>24</v>
      </c>
      <c r="C205" s="1">
        <v>91</v>
      </c>
      <c r="D205" s="1">
        <v>29</v>
      </c>
      <c r="E205" s="2">
        <v>10.1597415495</v>
      </c>
    </row>
    <row r="206" spans="1:5" x14ac:dyDescent="0.35">
      <c r="A206" s="1">
        <v>21</v>
      </c>
      <c r="B206" s="1" t="s">
        <v>25</v>
      </c>
      <c r="C206" s="1">
        <v>21</v>
      </c>
      <c r="D206" s="1">
        <v>1193</v>
      </c>
      <c r="E206" s="2">
        <v>15.5567352234</v>
      </c>
    </row>
    <row r="207" spans="1:5" x14ac:dyDescent="0.35">
      <c r="A207" s="1">
        <v>21</v>
      </c>
      <c r="B207" s="1" t="s">
        <v>25</v>
      </c>
      <c r="C207" s="1">
        <v>22</v>
      </c>
      <c r="D207" s="1">
        <v>206</v>
      </c>
      <c r="E207" s="2">
        <v>12.9624570181</v>
      </c>
    </row>
    <row r="208" spans="1:5" x14ac:dyDescent="0.35">
      <c r="A208" s="1">
        <v>21</v>
      </c>
      <c r="B208" s="1" t="s">
        <v>25</v>
      </c>
      <c r="C208" s="1">
        <v>41</v>
      </c>
      <c r="D208" s="1">
        <v>11</v>
      </c>
      <c r="E208" s="2">
        <v>297.98721984100001</v>
      </c>
    </row>
    <row r="209" spans="1:5" x14ac:dyDescent="0.35">
      <c r="A209" s="1">
        <v>21</v>
      </c>
      <c r="B209" s="1" t="s">
        <v>25</v>
      </c>
      <c r="C209" s="1">
        <v>42</v>
      </c>
      <c r="D209" s="1">
        <v>393</v>
      </c>
      <c r="E209" s="2">
        <v>81.519203124200004</v>
      </c>
    </row>
    <row r="210" spans="1:5" x14ac:dyDescent="0.35">
      <c r="A210" s="1">
        <v>21</v>
      </c>
      <c r="B210" s="1" t="s">
        <v>25</v>
      </c>
      <c r="C210" s="1">
        <v>51</v>
      </c>
      <c r="D210" s="1">
        <v>2</v>
      </c>
      <c r="E210" s="2">
        <v>8.1575529636400006</v>
      </c>
    </row>
    <row r="211" spans="1:5" x14ac:dyDescent="0.35">
      <c r="A211" s="1">
        <v>21</v>
      </c>
      <c r="B211" s="1" t="s">
        <v>25</v>
      </c>
      <c r="C211" s="1">
        <v>71</v>
      </c>
      <c r="D211" s="1">
        <v>186</v>
      </c>
      <c r="E211" s="2">
        <v>59.694956344300003</v>
      </c>
    </row>
    <row r="212" spans="1:5" x14ac:dyDescent="0.35">
      <c r="A212" s="1">
        <v>21</v>
      </c>
      <c r="B212" s="1" t="s">
        <v>25</v>
      </c>
      <c r="C212" s="1">
        <v>81</v>
      </c>
      <c r="D212" s="1">
        <v>7</v>
      </c>
      <c r="E212" s="2">
        <v>38.463919377700002</v>
      </c>
    </row>
    <row r="213" spans="1:5" x14ac:dyDescent="0.35">
      <c r="A213" s="1">
        <v>21</v>
      </c>
      <c r="B213" s="1" t="s">
        <v>25</v>
      </c>
      <c r="C213" s="1">
        <v>82</v>
      </c>
      <c r="D213" s="1">
        <v>3</v>
      </c>
      <c r="E213" s="2">
        <v>8.1216108508700007</v>
      </c>
    </row>
    <row r="214" spans="1:5" x14ac:dyDescent="0.35">
      <c r="A214" s="1">
        <v>22</v>
      </c>
      <c r="B214" s="1" t="s">
        <v>26</v>
      </c>
      <c r="C214" s="1">
        <v>11</v>
      </c>
      <c r="D214" s="1">
        <v>9</v>
      </c>
      <c r="E214" s="2">
        <v>37.614385273499998</v>
      </c>
    </row>
    <row r="215" spans="1:5" x14ac:dyDescent="0.35">
      <c r="A215" s="1">
        <v>22</v>
      </c>
      <c r="B215" s="1" t="s">
        <v>26</v>
      </c>
      <c r="C215" s="1">
        <v>21</v>
      </c>
      <c r="D215" s="1">
        <v>13168</v>
      </c>
      <c r="E215" s="2">
        <v>215.287703365</v>
      </c>
    </row>
    <row r="216" spans="1:5" x14ac:dyDescent="0.35">
      <c r="A216" s="1">
        <v>22</v>
      </c>
      <c r="B216" s="1" t="s">
        <v>26</v>
      </c>
      <c r="C216" s="1">
        <v>22</v>
      </c>
      <c r="D216" s="1">
        <v>1825</v>
      </c>
      <c r="E216" s="2">
        <v>211.558240713</v>
      </c>
    </row>
    <row r="217" spans="1:5" x14ac:dyDescent="0.35">
      <c r="A217" s="1">
        <v>22</v>
      </c>
      <c r="B217" s="1" t="s">
        <v>26</v>
      </c>
      <c r="C217" s="1">
        <v>31</v>
      </c>
      <c r="D217" s="1">
        <v>1</v>
      </c>
      <c r="E217" s="2">
        <v>1.2395050405499999E-2</v>
      </c>
    </row>
    <row r="218" spans="1:5" x14ac:dyDescent="0.35">
      <c r="A218" s="1">
        <v>22</v>
      </c>
      <c r="B218" s="1" t="s">
        <v>26</v>
      </c>
      <c r="C218" s="1">
        <v>41</v>
      </c>
      <c r="D218" s="1">
        <v>118</v>
      </c>
      <c r="E218" s="2">
        <v>2654.4887337199998</v>
      </c>
    </row>
    <row r="219" spans="1:5" x14ac:dyDescent="0.35">
      <c r="A219" s="1">
        <v>22</v>
      </c>
      <c r="B219" s="1" t="s">
        <v>26</v>
      </c>
      <c r="C219" s="1">
        <v>42</v>
      </c>
      <c r="D219" s="1">
        <v>4463</v>
      </c>
      <c r="E219" s="2">
        <v>1156.7628696700001</v>
      </c>
    </row>
    <row r="220" spans="1:5" x14ac:dyDescent="0.35">
      <c r="A220" s="1">
        <v>22</v>
      </c>
      <c r="B220" s="1" t="s">
        <v>26</v>
      </c>
      <c r="C220" s="1">
        <v>51</v>
      </c>
      <c r="D220" s="1">
        <v>12</v>
      </c>
      <c r="E220" s="2">
        <v>21.015562822500002</v>
      </c>
    </row>
    <row r="221" spans="1:5" x14ac:dyDescent="0.35">
      <c r="A221" s="1">
        <v>22</v>
      </c>
      <c r="B221" s="1" t="s">
        <v>26</v>
      </c>
      <c r="C221" s="1">
        <v>71</v>
      </c>
      <c r="D221" s="1">
        <v>1769</v>
      </c>
      <c r="E221" s="2">
        <v>1427.3589717899999</v>
      </c>
    </row>
    <row r="222" spans="1:5" x14ac:dyDescent="0.35">
      <c r="A222" s="1">
        <v>22</v>
      </c>
      <c r="B222" s="1" t="s">
        <v>26</v>
      </c>
      <c r="C222" s="1">
        <v>81</v>
      </c>
      <c r="D222" s="1">
        <v>88</v>
      </c>
      <c r="E222" s="2">
        <v>1792.21594813</v>
      </c>
    </row>
    <row r="223" spans="1:5" x14ac:dyDescent="0.35">
      <c r="A223" s="1">
        <v>22</v>
      </c>
      <c r="B223" s="1" t="s">
        <v>26</v>
      </c>
      <c r="C223" s="1">
        <v>82</v>
      </c>
      <c r="D223" s="1">
        <v>16</v>
      </c>
      <c r="E223" s="2">
        <v>120.387481006</v>
      </c>
    </row>
    <row r="224" spans="1:5" x14ac:dyDescent="0.35">
      <c r="A224" s="1">
        <v>22</v>
      </c>
      <c r="B224" s="1" t="s">
        <v>26</v>
      </c>
      <c r="C224" s="1">
        <v>91</v>
      </c>
      <c r="D224" s="1">
        <v>24</v>
      </c>
      <c r="E224" s="2">
        <v>2.6242595637499999</v>
      </c>
    </row>
    <row r="225" spans="1:5" x14ac:dyDescent="0.35">
      <c r="A225" s="1">
        <v>23</v>
      </c>
      <c r="B225" s="1" t="s">
        <v>27</v>
      </c>
      <c r="C225" s="1">
        <v>11</v>
      </c>
      <c r="D225" s="1">
        <v>1</v>
      </c>
      <c r="E225" s="2">
        <v>625.34296245999997</v>
      </c>
    </row>
    <row r="226" spans="1:5" x14ac:dyDescent="0.35">
      <c r="A226" s="1">
        <v>23</v>
      </c>
      <c r="B226" s="1" t="s">
        <v>27</v>
      </c>
      <c r="C226" s="1">
        <v>21</v>
      </c>
      <c r="D226" s="1">
        <v>1992</v>
      </c>
      <c r="E226" s="2">
        <v>84.084098869900004</v>
      </c>
    </row>
    <row r="227" spans="1:5" x14ac:dyDescent="0.35">
      <c r="A227" s="1">
        <v>23</v>
      </c>
      <c r="B227" s="1" t="s">
        <v>27</v>
      </c>
      <c r="C227" s="1">
        <v>22</v>
      </c>
      <c r="D227" s="1">
        <v>336</v>
      </c>
      <c r="E227" s="2">
        <v>61.559979906599999</v>
      </c>
    </row>
    <row r="228" spans="1:5" x14ac:dyDescent="0.35">
      <c r="A228" s="1">
        <v>23</v>
      </c>
      <c r="B228" s="1" t="s">
        <v>27</v>
      </c>
      <c r="C228" s="1">
        <v>31</v>
      </c>
      <c r="D228" s="1">
        <v>13</v>
      </c>
      <c r="E228" s="2">
        <v>2.1797171175100001</v>
      </c>
    </row>
    <row r="229" spans="1:5" x14ac:dyDescent="0.35">
      <c r="A229" s="1">
        <v>23</v>
      </c>
      <c r="B229" s="1" t="s">
        <v>27</v>
      </c>
      <c r="C229" s="1">
        <v>41</v>
      </c>
      <c r="D229" s="1">
        <v>29</v>
      </c>
      <c r="E229" s="2">
        <v>10923.361576400001</v>
      </c>
    </row>
    <row r="230" spans="1:5" x14ac:dyDescent="0.35">
      <c r="A230" s="1">
        <v>23</v>
      </c>
      <c r="B230" s="1" t="s">
        <v>27</v>
      </c>
      <c r="C230" s="1">
        <v>42</v>
      </c>
      <c r="D230" s="1">
        <v>1414</v>
      </c>
      <c r="E230" s="2">
        <v>154.82963861900001</v>
      </c>
    </row>
    <row r="231" spans="1:5" x14ac:dyDescent="0.35">
      <c r="A231" s="1">
        <v>23</v>
      </c>
      <c r="B231" s="1" t="s">
        <v>27</v>
      </c>
      <c r="C231" s="1">
        <v>51</v>
      </c>
      <c r="D231" s="1">
        <v>13</v>
      </c>
      <c r="E231" s="2">
        <v>134.65127561400001</v>
      </c>
    </row>
    <row r="232" spans="1:5" x14ac:dyDescent="0.35">
      <c r="A232" s="1">
        <v>23</v>
      </c>
      <c r="B232" s="1" t="s">
        <v>27</v>
      </c>
      <c r="C232" s="1">
        <v>71</v>
      </c>
      <c r="D232" s="1">
        <v>648</v>
      </c>
      <c r="E232" s="2">
        <v>190.26499690599999</v>
      </c>
    </row>
    <row r="233" spans="1:5" x14ac:dyDescent="0.35">
      <c r="A233" s="1">
        <v>23</v>
      </c>
      <c r="B233" s="1" t="s">
        <v>27</v>
      </c>
      <c r="C233" s="1">
        <v>81</v>
      </c>
      <c r="D233" s="1">
        <v>11</v>
      </c>
      <c r="E233" s="2">
        <v>101.59357480200001</v>
      </c>
    </row>
    <row r="234" spans="1:5" x14ac:dyDescent="0.35">
      <c r="A234" s="1">
        <v>23</v>
      </c>
      <c r="B234" s="1" t="s">
        <v>27</v>
      </c>
      <c r="C234" s="1">
        <v>82</v>
      </c>
      <c r="D234" s="1">
        <v>1</v>
      </c>
      <c r="E234" s="2">
        <v>7.2315387019099999</v>
      </c>
    </row>
    <row r="235" spans="1:5" x14ac:dyDescent="0.35">
      <c r="A235" s="1">
        <v>23</v>
      </c>
      <c r="B235" s="1" t="s">
        <v>27</v>
      </c>
      <c r="C235" s="1">
        <v>91</v>
      </c>
      <c r="D235" s="1">
        <v>15</v>
      </c>
      <c r="E235" s="2">
        <v>14.9602588803</v>
      </c>
    </row>
    <row r="236" spans="1:5" x14ac:dyDescent="0.35">
      <c r="A236" s="1">
        <v>24</v>
      </c>
      <c r="B236" s="1" t="s">
        <v>28</v>
      </c>
      <c r="C236" s="1">
        <v>21</v>
      </c>
      <c r="D236" s="1">
        <v>18956</v>
      </c>
      <c r="E236" s="2">
        <v>428.684349338</v>
      </c>
    </row>
    <row r="237" spans="1:5" x14ac:dyDescent="0.35">
      <c r="A237" s="1">
        <v>24</v>
      </c>
      <c r="B237" s="1" t="s">
        <v>28</v>
      </c>
      <c r="C237" s="1">
        <v>22</v>
      </c>
      <c r="D237" s="1">
        <v>2562</v>
      </c>
      <c r="E237" s="2">
        <v>334.64421544099997</v>
      </c>
    </row>
    <row r="238" spans="1:5" x14ac:dyDescent="0.35">
      <c r="A238" s="1">
        <v>24</v>
      </c>
      <c r="B238" s="1" t="s">
        <v>28</v>
      </c>
      <c r="C238" s="1">
        <v>31</v>
      </c>
      <c r="D238" s="1">
        <v>13</v>
      </c>
      <c r="E238" s="2">
        <v>26.131024795399998</v>
      </c>
    </row>
    <row r="239" spans="1:5" x14ac:dyDescent="0.35">
      <c r="A239" s="1">
        <v>24</v>
      </c>
      <c r="B239" s="1" t="s">
        <v>28</v>
      </c>
      <c r="C239" s="1">
        <v>41</v>
      </c>
      <c r="D239" s="1">
        <v>59</v>
      </c>
      <c r="E239" s="2">
        <v>481.53834138000002</v>
      </c>
    </row>
    <row r="240" spans="1:5" x14ac:dyDescent="0.35">
      <c r="A240" s="1">
        <v>24</v>
      </c>
      <c r="B240" s="1" t="s">
        <v>28</v>
      </c>
      <c r="C240" s="1">
        <v>42</v>
      </c>
      <c r="D240" s="1">
        <v>4721</v>
      </c>
      <c r="E240" s="2">
        <v>658.96677000800003</v>
      </c>
    </row>
    <row r="241" spans="1:5" x14ac:dyDescent="0.35">
      <c r="A241" s="1">
        <v>24</v>
      </c>
      <c r="B241" s="1" t="s">
        <v>28</v>
      </c>
      <c r="C241" s="1">
        <v>51</v>
      </c>
      <c r="D241" s="1">
        <v>12</v>
      </c>
      <c r="E241" s="2">
        <v>23.622831466200001</v>
      </c>
    </row>
    <row r="242" spans="1:5" x14ac:dyDescent="0.35">
      <c r="A242" s="1">
        <v>24</v>
      </c>
      <c r="B242" s="1" t="s">
        <v>28</v>
      </c>
      <c r="C242" s="1">
        <v>71</v>
      </c>
      <c r="D242" s="1">
        <v>7602</v>
      </c>
      <c r="E242" s="2">
        <v>486.19948190000002</v>
      </c>
    </row>
    <row r="243" spans="1:5" x14ac:dyDescent="0.35">
      <c r="A243" s="1">
        <v>25</v>
      </c>
      <c r="B243" s="1" t="s">
        <v>29</v>
      </c>
      <c r="C243" s="1">
        <v>21</v>
      </c>
      <c r="D243" s="1">
        <v>11272</v>
      </c>
      <c r="E243" s="2">
        <v>167.44511389799999</v>
      </c>
    </row>
    <row r="244" spans="1:5" x14ac:dyDescent="0.35">
      <c r="A244" s="1">
        <v>25</v>
      </c>
      <c r="B244" s="1" t="s">
        <v>29</v>
      </c>
      <c r="C244" s="1">
        <v>22</v>
      </c>
      <c r="D244" s="1">
        <v>1819</v>
      </c>
      <c r="E244" s="2">
        <v>167.253789705</v>
      </c>
    </row>
    <row r="245" spans="1:5" x14ac:dyDescent="0.35">
      <c r="A245" s="1">
        <v>25</v>
      </c>
      <c r="B245" s="1" t="s">
        <v>29</v>
      </c>
      <c r="C245" s="1">
        <v>41</v>
      </c>
      <c r="D245" s="1">
        <v>16</v>
      </c>
      <c r="E245" s="2">
        <v>121.270643624</v>
      </c>
    </row>
    <row r="246" spans="1:5" x14ac:dyDescent="0.35">
      <c r="A246" s="1">
        <v>25</v>
      </c>
      <c r="B246" s="1" t="s">
        <v>29</v>
      </c>
      <c r="C246" s="1">
        <v>42</v>
      </c>
      <c r="D246" s="1">
        <v>3418</v>
      </c>
      <c r="E246" s="2">
        <v>303.86247609700001</v>
      </c>
    </row>
    <row r="247" spans="1:5" x14ac:dyDescent="0.35">
      <c r="A247" s="1">
        <v>25</v>
      </c>
      <c r="B247" s="1" t="s">
        <v>29</v>
      </c>
      <c r="C247" s="1">
        <v>51</v>
      </c>
      <c r="D247" s="1">
        <v>1</v>
      </c>
      <c r="E247" s="2">
        <v>3.4632202581399998</v>
      </c>
    </row>
    <row r="248" spans="1:5" x14ac:dyDescent="0.35">
      <c r="A248" s="1">
        <v>25</v>
      </c>
      <c r="B248" s="1" t="s">
        <v>29</v>
      </c>
      <c r="C248" s="1">
        <v>71</v>
      </c>
      <c r="D248" s="1">
        <v>3225</v>
      </c>
      <c r="E248" s="2">
        <v>438.43099314800003</v>
      </c>
    </row>
    <row r="249" spans="1:5" x14ac:dyDescent="0.35">
      <c r="A249" s="1">
        <v>26</v>
      </c>
      <c r="B249" s="1" t="s">
        <v>30</v>
      </c>
      <c r="C249" s="1">
        <v>11</v>
      </c>
      <c r="D249" s="1">
        <v>1</v>
      </c>
      <c r="E249" s="2">
        <v>1.26987409671</v>
      </c>
    </row>
    <row r="250" spans="1:5" x14ac:dyDescent="0.35">
      <c r="A250" s="1">
        <v>26</v>
      </c>
      <c r="B250" s="1" t="s">
        <v>30</v>
      </c>
      <c r="C250" s="1">
        <v>21</v>
      </c>
      <c r="D250" s="1">
        <v>38867</v>
      </c>
      <c r="E250" s="2">
        <v>645.06228501400005</v>
      </c>
    </row>
    <row r="251" spans="1:5" x14ac:dyDescent="0.35">
      <c r="A251" s="1">
        <v>26</v>
      </c>
      <c r="B251" s="1" t="s">
        <v>30</v>
      </c>
      <c r="C251" s="1">
        <v>22</v>
      </c>
      <c r="D251" s="1">
        <v>8731</v>
      </c>
      <c r="E251" s="2">
        <v>519.17074151600002</v>
      </c>
    </row>
    <row r="252" spans="1:5" x14ac:dyDescent="0.35">
      <c r="A252" s="1">
        <v>26</v>
      </c>
      <c r="B252" s="1" t="s">
        <v>30</v>
      </c>
      <c r="C252" s="1">
        <v>31</v>
      </c>
      <c r="D252" s="1">
        <v>4</v>
      </c>
      <c r="E252" s="2">
        <v>25.1669410724</v>
      </c>
    </row>
    <row r="253" spans="1:5" x14ac:dyDescent="0.35">
      <c r="A253" s="1">
        <v>26</v>
      </c>
      <c r="B253" s="1" t="s">
        <v>30</v>
      </c>
      <c r="C253" s="1">
        <v>41</v>
      </c>
      <c r="D253" s="1">
        <v>80</v>
      </c>
      <c r="E253" s="2">
        <v>1615.1219905800001</v>
      </c>
    </row>
    <row r="254" spans="1:5" x14ac:dyDescent="0.35">
      <c r="A254" s="1">
        <v>26</v>
      </c>
      <c r="B254" s="1" t="s">
        <v>30</v>
      </c>
      <c r="C254" s="1">
        <v>42</v>
      </c>
      <c r="D254" s="1">
        <v>11412</v>
      </c>
      <c r="E254" s="2">
        <v>773.14339902699999</v>
      </c>
    </row>
    <row r="255" spans="1:5" x14ac:dyDescent="0.35">
      <c r="A255" s="1">
        <v>26</v>
      </c>
      <c r="B255" s="1" t="s">
        <v>30</v>
      </c>
      <c r="C255" s="1">
        <v>51</v>
      </c>
      <c r="D255" s="1">
        <v>8</v>
      </c>
      <c r="E255" s="2">
        <v>45.157251708499999</v>
      </c>
    </row>
    <row r="256" spans="1:5" x14ac:dyDescent="0.35">
      <c r="A256" s="1">
        <v>26</v>
      </c>
      <c r="B256" s="1" t="s">
        <v>30</v>
      </c>
      <c r="C256" s="1">
        <v>71</v>
      </c>
      <c r="D256" s="1">
        <v>9997</v>
      </c>
      <c r="E256" s="2">
        <v>1607.8161137699999</v>
      </c>
    </row>
    <row r="257" spans="1:5" x14ac:dyDescent="0.35">
      <c r="A257" s="1">
        <v>26</v>
      </c>
      <c r="B257" s="1" t="s">
        <v>30</v>
      </c>
      <c r="C257" s="1">
        <v>81</v>
      </c>
      <c r="D257" s="1">
        <v>12</v>
      </c>
      <c r="E257" s="2">
        <v>120.239835719</v>
      </c>
    </row>
    <row r="258" spans="1:5" x14ac:dyDescent="0.35">
      <c r="A258" s="1">
        <v>27</v>
      </c>
      <c r="B258" s="1" t="s">
        <v>31</v>
      </c>
      <c r="C258" s="1">
        <v>21</v>
      </c>
      <c r="D258" s="1">
        <v>33788</v>
      </c>
      <c r="E258" s="2">
        <v>361.59650390299998</v>
      </c>
    </row>
    <row r="259" spans="1:5" x14ac:dyDescent="0.35">
      <c r="A259" s="1">
        <v>27</v>
      </c>
      <c r="B259" s="1" t="s">
        <v>31</v>
      </c>
      <c r="C259" s="1">
        <v>22</v>
      </c>
      <c r="D259" s="1">
        <v>5689</v>
      </c>
      <c r="E259" s="2">
        <v>401.853112479</v>
      </c>
    </row>
    <row r="260" spans="1:5" x14ac:dyDescent="0.35">
      <c r="A260" s="1">
        <v>27</v>
      </c>
      <c r="B260" s="1" t="s">
        <v>31</v>
      </c>
      <c r="C260" s="1">
        <v>41</v>
      </c>
      <c r="D260" s="1">
        <v>23</v>
      </c>
      <c r="E260" s="2">
        <v>106.536916379</v>
      </c>
    </row>
    <row r="261" spans="1:5" x14ac:dyDescent="0.35">
      <c r="A261" s="1">
        <v>27</v>
      </c>
      <c r="B261" s="1" t="s">
        <v>31</v>
      </c>
      <c r="C261" s="1">
        <v>42</v>
      </c>
      <c r="D261" s="1">
        <v>9860</v>
      </c>
      <c r="E261" s="2">
        <v>631.38650042899997</v>
      </c>
    </row>
    <row r="262" spans="1:5" x14ac:dyDescent="0.35">
      <c r="A262" s="1">
        <v>27</v>
      </c>
      <c r="B262" s="1" t="s">
        <v>31</v>
      </c>
      <c r="C262" s="1">
        <v>71</v>
      </c>
      <c r="D262" s="1">
        <v>9172</v>
      </c>
      <c r="E262" s="2">
        <v>947.39785976400003</v>
      </c>
    </row>
    <row r="263" spans="1:5" x14ac:dyDescent="0.35">
      <c r="A263" s="1">
        <v>27</v>
      </c>
      <c r="B263" s="1" t="s">
        <v>31</v>
      </c>
      <c r="C263" s="1">
        <v>81</v>
      </c>
      <c r="D263" s="1">
        <v>6</v>
      </c>
      <c r="E263" s="2">
        <v>37.993776742599998</v>
      </c>
    </row>
    <row r="264" spans="1:5" x14ac:dyDescent="0.35">
      <c r="A264" s="1">
        <v>27</v>
      </c>
      <c r="B264" s="1" t="s">
        <v>31</v>
      </c>
      <c r="C264" s="1">
        <v>91</v>
      </c>
      <c r="D264" s="1">
        <v>1</v>
      </c>
      <c r="E264" s="2">
        <v>1.13495425794</v>
      </c>
    </row>
    <row r="265" spans="1:5" x14ac:dyDescent="0.35">
      <c r="A265" s="1">
        <v>28</v>
      </c>
      <c r="B265" s="1" t="s">
        <v>32</v>
      </c>
      <c r="C265" s="1">
        <v>21</v>
      </c>
      <c r="D265" s="1">
        <v>2076</v>
      </c>
      <c r="E265" s="2">
        <v>20.472983872499999</v>
      </c>
    </row>
    <row r="266" spans="1:5" x14ac:dyDescent="0.35">
      <c r="A266" s="1">
        <v>28</v>
      </c>
      <c r="B266" s="1" t="s">
        <v>32</v>
      </c>
      <c r="C266" s="1">
        <v>22</v>
      </c>
      <c r="D266" s="1">
        <v>465</v>
      </c>
      <c r="E266" s="2">
        <v>27.7985727047</v>
      </c>
    </row>
    <row r="267" spans="1:5" x14ac:dyDescent="0.35">
      <c r="A267" s="1">
        <v>28</v>
      </c>
      <c r="B267" s="1" t="s">
        <v>32</v>
      </c>
      <c r="C267" s="1">
        <v>42</v>
      </c>
      <c r="D267" s="1">
        <v>692</v>
      </c>
      <c r="E267" s="2">
        <v>36.280046831600004</v>
      </c>
    </row>
    <row r="268" spans="1:5" x14ac:dyDescent="0.35">
      <c r="A268" s="1">
        <v>28</v>
      </c>
      <c r="B268" s="1" t="s">
        <v>32</v>
      </c>
      <c r="C268" s="1">
        <v>71</v>
      </c>
      <c r="D268" s="1">
        <v>519</v>
      </c>
      <c r="E268" s="2">
        <v>82.743737004899998</v>
      </c>
    </row>
    <row r="269" spans="1:5" x14ac:dyDescent="0.35">
      <c r="A269" s="1">
        <v>29</v>
      </c>
      <c r="B269" s="1" t="s">
        <v>33</v>
      </c>
      <c r="C269" s="1">
        <v>21</v>
      </c>
      <c r="D269" s="1">
        <v>28725</v>
      </c>
      <c r="E269" s="2">
        <v>231.19652066</v>
      </c>
    </row>
    <row r="270" spans="1:5" x14ac:dyDescent="0.35">
      <c r="A270" s="1">
        <v>29</v>
      </c>
      <c r="B270" s="1" t="s">
        <v>33</v>
      </c>
      <c r="C270" s="1">
        <v>22</v>
      </c>
      <c r="D270" s="1">
        <v>4628</v>
      </c>
      <c r="E270" s="2">
        <v>377.56932275399998</v>
      </c>
    </row>
    <row r="271" spans="1:5" x14ac:dyDescent="0.35">
      <c r="A271" s="1">
        <v>29</v>
      </c>
      <c r="B271" s="1" t="s">
        <v>33</v>
      </c>
      <c r="C271" s="1">
        <v>41</v>
      </c>
      <c r="D271" s="1">
        <v>52</v>
      </c>
      <c r="E271" s="2">
        <v>710.68187881699998</v>
      </c>
    </row>
    <row r="272" spans="1:5" x14ac:dyDescent="0.35">
      <c r="A272" s="1">
        <v>29</v>
      </c>
      <c r="B272" s="1" t="s">
        <v>33</v>
      </c>
      <c r="C272" s="1">
        <v>42</v>
      </c>
      <c r="D272" s="1">
        <v>9077</v>
      </c>
      <c r="E272" s="2">
        <v>775.18222620999995</v>
      </c>
    </row>
    <row r="273" spans="1:5" x14ac:dyDescent="0.35">
      <c r="A273" s="1">
        <v>29</v>
      </c>
      <c r="B273" s="1" t="s">
        <v>33</v>
      </c>
      <c r="C273" s="1">
        <v>51</v>
      </c>
      <c r="D273" s="1">
        <v>4</v>
      </c>
      <c r="E273" s="2">
        <v>6.6642587931200001</v>
      </c>
    </row>
    <row r="274" spans="1:5" x14ac:dyDescent="0.35">
      <c r="A274" s="1">
        <v>29</v>
      </c>
      <c r="B274" s="1" t="s">
        <v>33</v>
      </c>
      <c r="C274" s="1">
        <v>71</v>
      </c>
      <c r="D274" s="1">
        <v>6048</v>
      </c>
      <c r="E274" s="2">
        <v>1200.6124460599999</v>
      </c>
    </row>
    <row r="275" spans="1:5" x14ac:dyDescent="0.35">
      <c r="A275" s="1">
        <v>29</v>
      </c>
      <c r="B275" s="1" t="s">
        <v>33</v>
      </c>
      <c r="C275" s="1">
        <v>81</v>
      </c>
      <c r="D275" s="1">
        <v>12</v>
      </c>
      <c r="E275" s="2">
        <v>68.898504168599999</v>
      </c>
    </row>
    <row r="276" spans="1:5" x14ac:dyDescent="0.35">
      <c r="A276" s="1">
        <v>29</v>
      </c>
      <c r="B276" s="1" t="s">
        <v>33</v>
      </c>
      <c r="C276" s="1">
        <v>82</v>
      </c>
      <c r="D276" s="1">
        <v>6</v>
      </c>
      <c r="E276" s="2">
        <v>19.5019921106</v>
      </c>
    </row>
    <row r="277" spans="1:5" x14ac:dyDescent="0.35">
      <c r="A277" s="1">
        <v>29</v>
      </c>
      <c r="B277" s="1" t="s">
        <v>33</v>
      </c>
      <c r="C277" s="1">
        <v>91</v>
      </c>
      <c r="D277" s="1">
        <v>2</v>
      </c>
      <c r="E277" s="2">
        <v>8.2779971672700001E-2</v>
      </c>
    </row>
    <row r="278" spans="1:5" x14ac:dyDescent="0.35">
      <c r="A278" s="1">
        <v>30</v>
      </c>
      <c r="B278" s="1" t="s">
        <v>34</v>
      </c>
      <c r="C278" s="1">
        <v>11</v>
      </c>
      <c r="D278" s="1">
        <v>1</v>
      </c>
      <c r="E278" s="2">
        <v>1.7613677490299999</v>
      </c>
    </row>
    <row r="279" spans="1:5" x14ac:dyDescent="0.35">
      <c r="A279" s="1">
        <v>30</v>
      </c>
      <c r="B279" s="1" t="s">
        <v>34</v>
      </c>
      <c r="C279" s="1">
        <v>21</v>
      </c>
      <c r="D279" s="1">
        <v>10802</v>
      </c>
      <c r="E279" s="2">
        <v>73.481219539899996</v>
      </c>
    </row>
    <row r="280" spans="1:5" x14ac:dyDescent="0.35">
      <c r="A280" s="1">
        <v>30</v>
      </c>
      <c r="B280" s="1" t="s">
        <v>34</v>
      </c>
      <c r="C280" s="1">
        <v>22</v>
      </c>
      <c r="D280" s="1">
        <v>905</v>
      </c>
      <c r="E280" s="2">
        <v>107.019777635</v>
      </c>
    </row>
    <row r="281" spans="1:5" x14ac:dyDescent="0.35">
      <c r="A281" s="1">
        <v>30</v>
      </c>
      <c r="B281" s="1" t="s">
        <v>34</v>
      </c>
      <c r="C281" s="1">
        <v>31</v>
      </c>
      <c r="D281" s="1">
        <v>25</v>
      </c>
      <c r="E281" s="2">
        <v>3.8074013654500001</v>
      </c>
    </row>
    <row r="282" spans="1:5" x14ac:dyDescent="0.35">
      <c r="A282" s="1">
        <v>30</v>
      </c>
      <c r="B282" s="1" t="s">
        <v>34</v>
      </c>
      <c r="C282" s="1">
        <v>41</v>
      </c>
      <c r="D282" s="1">
        <v>52</v>
      </c>
      <c r="E282" s="2">
        <v>1056.0413576200001</v>
      </c>
    </row>
    <row r="283" spans="1:5" x14ac:dyDescent="0.35">
      <c r="A283" s="1">
        <v>30</v>
      </c>
      <c r="B283" s="1" t="s">
        <v>34</v>
      </c>
      <c r="C283" s="1">
        <v>42</v>
      </c>
      <c r="D283" s="1">
        <v>2205</v>
      </c>
      <c r="E283" s="2">
        <v>313.29405407600001</v>
      </c>
    </row>
    <row r="284" spans="1:5" x14ac:dyDescent="0.35">
      <c r="A284" s="1">
        <v>30</v>
      </c>
      <c r="B284" s="1" t="s">
        <v>34</v>
      </c>
      <c r="C284" s="1">
        <v>51</v>
      </c>
      <c r="D284" s="1">
        <v>4</v>
      </c>
      <c r="E284" s="2">
        <v>6.6756060579099996</v>
      </c>
    </row>
    <row r="285" spans="1:5" x14ac:dyDescent="0.35">
      <c r="A285" s="1">
        <v>30</v>
      </c>
      <c r="B285" s="1" t="s">
        <v>34</v>
      </c>
      <c r="C285" s="1">
        <v>71</v>
      </c>
      <c r="D285" s="1">
        <v>2431</v>
      </c>
      <c r="E285" s="2">
        <v>393.86487305499998</v>
      </c>
    </row>
    <row r="286" spans="1:5" x14ac:dyDescent="0.35">
      <c r="A286" s="1">
        <v>30</v>
      </c>
      <c r="B286" s="1" t="s">
        <v>34</v>
      </c>
      <c r="C286" s="1">
        <v>82</v>
      </c>
      <c r="D286" s="1">
        <v>1</v>
      </c>
      <c r="E286" s="2">
        <v>28.455421877900001</v>
      </c>
    </row>
    <row r="287" spans="1:5" x14ac:dyDescent="0.35">
      <c r="A287" s="1">
        <v>31</v>
      </c>
      <c r="B287" s="1" t="s">
        <v>35</v>
      </c>
      <c r="C287" s="1">
        <v>11</v>
      </c>
      <c r="D287" s="1">
        <v>4</v>
      </c>
      <c r="E287" s="2">
        <v>9.6081832480300005</v>
      </c>
    </row>
    <row r="288" spans="1:5" x14ac:dyDescent="0.35">
      <c r="A288" s="1">
        <v>31</v>
      </c>
      <c r="B288" s="1" t="s">
        <v>35</v>
      </c>
      <c r="C288" s="1">
        <v>21</v>
      </c>
      <c r="D288" s="1">
        <v>16310</v>
      </c>
      <c r="E288" s="2">
        <v>459.13050335600002</v>
      </c>
    </row>
    <row r="289" spans="1:5" x14ac:dyDescent="0.35">
      <c r="A289" s="1">
        <v>31</v>
      </c>
      <c r="B289" s="1" t="s">
        <v>35</v>
      </c>
      <c r="C289" s="1">
        <v>22</v>
      </c>
      <c r="D289" s="1">
        <v>3785</v>
      </c>
      <c r="E289" s="2">
        <v>312.97449200599999</v>
      </c>
    </row>
    <row r="290" spans="1:5" x14ac:dyDescent="0.35">
      <c r="A290" s="1">
        <v>31</v>
      </c>
      <c r="B290" s="1" t="s">
        <v>35</v>
      </c>
      <c r="C290" s="1">
        <v>41</v>
      </c>
      <c r="D290" s="1">
        <v>38</v>
      </c>
      <c r="E290" s="2">
        <v>170.73212217700001</v>
      </c>
    </row>
    <row r="291" spans="1:5" x14ac:dyDescent="0.35">
      <c r="A291" s="1">
        <v>31</v>
      </c>
      <c r="B291" s="1" t="s">
        <v>35</v>
      </c>
      <c r="C291" s="1">
        <v>42</v>
      </c>
      <c r="D291" s="1">
        <v>5318</v>
      </c>
      <c r="E291" s="2">
        <v>323.99882635199998</v>
      </c>
    </row>
    <row r="292" spans="1:5" x14ac:dyDescent="0.35">
      <c r="A292" s="1">
        <v>31</v>
      </c>
      <c r="B292" s="1" t="s">
        <v>35</v>
      </c>
      <c r="C292" s="1">
        <v>51</v>
      </c>
      <c r="D292" s="1">
        <v>1</v>
      </c>
      <c r="E292" s="2">
        <v>1.608903548</v>
      </c>
    </row>
    <row r="293" spans="1:5" x14ac:dyDescent="0.35">
      <c r="A293" s="1">
        <v>31</v>
      </c>
      <c r="B293" s="1" t="s">
        <v>35</v>
      </c>
      <c r="C293" s="1">
        <v>71</v>
      </c>
      <c r="D293" s="1">
        <v>5191</v>
      </c>
      <c r="E293" s="2">
        <v>730.853143241</v>
      </c>
    </row>
    <row r="294" spans="1:5" x14ac:dyDescent="0.35">
      <c r="A294" s="1">
        <v>31</v>
      </c>
      <c r="B294" s="1" t="s">
        <v>35</v>
      </c>
      <c r="C294" s="1">
        <v>81</v>
      </c>
      <c r="D294" s="1">
        <v>4</v>
      </c>
      <c r="E294" s="2">
        <v>31.469117557499999</v>
      </c>
    </row>
    <row r="295" spans="1:5" x14ac:dyDescent="0.35">
      <c r="A295" s="1">
        <v>32</v>
      </c>
      <c r="B295" s="1" t="s">
        <v>36</v>
      </c>
      <c r="C295" s="1">
        <v>11</v>
      </c>
      <c r="D295" s="1">
        <v>16</v>
      </c>
      <c r="E295" s="2">
        <v>13.775151516699999</v>
      </c>
    </row>
    <row r="296" spans="1:5" x14ac:dyDescent="0.35">
      <c r="A296" s="1">
        <v>32</v>
      </c>
      <c r="B296" s="1" t="s">
        <v>36</v>
      </c>
      <c r="C296" s="1">
        <v>21</v>
      </c>
      <c r="D296" s="1">
        <v>15248</v>
      </c>
      <c r="E296" s="2">
        <v>251.82766006700001</v>
      </c>
    </row>
    <row r="297" spans="1:5" x14ac:dyDescent="0.35">
      <c r="A297" s="1">
        <v>32</v>
      </c>
      <c r="B297" s="1" t="s">
        <v>36</v>
      </c>
      <c r="C297" s="1">
        <v>22</v>
      </c>
      <c r="D297" s="1">
        <v>3190</v>
      </c>
      <c r="E297" s="2">
        <v>254.93659494400001</v>
      </c>
    </row>
    <row r="298" spans="1:5" x14ac:dyDescent="0.35">
      <c r="A298" s="1">
        <v>32</v>
      </c>
      <c r="B298" s="1" t="s">
        <v>36</v>
      </c>
      <c r="C298" s="1">
        <v>31</v>
      </c>
      <c r="D298" s="1">
        <v>29</v>
      </c>
      <c r="E298" s="2">
        <v>28.156103291600001</v>
      </c>
    </row>
    <row r="299" spans="1:5" x14ac:dyDescent="0.35">
      <c r="A299" s="1">
        <v>32</v>
      </c>
      <c r="B299" s="1" t="s">
        <v>36</v>
      </c>
      <c r="C299" s="1">
        <v>41</v>
      </c>
      <c r="D299" s="1">
        <v>121</v>
      </c>
      <c r="E299" s="2">
        <v>13207.8536769</v>
      </c>
    </row>
    <row r="300" spans="1:5" x14ac:dyDescent="0.35">
      <c r="A300" s="1">
        <v>32</v>
      </c>
      <c r="B300" s="1" t="s">
        <v>36</v>
      </c>
      <c r="C300" s="1">
        <v>42</v>
      </c>
      <c r="D300" s="1">
        <v>5031</v>
      </c>
      <c r="E300" s="2">
        <v>1136.9401305199999</v>
      </c>
    </row>
    <row r="301" spans="1:5" x14ac:dyDescent="0.35">
      <c r="A301" s="1">
        <v>32</v>
      </c>
      <c r="B301" s="1" t="s">
        <v>36</v>
      </c>
      <c r="C301" s="1">
        <v>51</v>
      </c>
      <c r="D301" s="1">
        <v>19</v>
      </c>
      <c r="E301" s="2">
        <v>64.066223476399998</v>
      </c>
    </row>
    <row r="302" spans="1:5" x14ac:dyDescent="0.35">
      <c r="A302" s="1">
        <v>32</v>
      </c>
      <c r="B302" s="1" t="s">
        <v>36</v>
      </c>
      <c r="C302" s="1">
        <v>61</v>
      </c>
      <c r="D302" s="1">
        <v>2</v>
      </c>
      <c r="E302" s="2">
        <v>62.353914015100003</v>
      </c>
    </row>
    <row r="303" spans="1:5" x14ac:dyDescent="0.35">
      <c r="A303" s="1">
        <v>32</v>
      </c>
      <c r="B303" s="1" t="s">
        <v>36</v>
      </c>
      <c r="C303" s="1">
        <v>71</v>
      </c>
      <c r="D303" s="1">
        <v>4045</v>
      </c>
      <c r="E303" s="2">
        <v>642.31550367299997</v>
      </c>
    </row>
    <row r="304" spans="1:5" x14ac:dyDescent="0.35">
      <c r="A304" s="1">
        <v>32</v>
      </c>
      <c r="B304" s="1" t="s">
        <v>36</v>
      </c>
      <c r="C304" s="1">
        <v>81</v>
      </c>
      <c r="D304" s="1">
        <v>41</v>
      </c>
      <c r="E304" s="2">
        <v>267.55585363599999</v>
      </c>
    </row>
    <row r="305" spans="1:5" x14ac:dyDescent="0.35">
      <c r="A305" s="1">
        <v>32</v>
      </c>
      <c r="B305" s="1" t="s">
        <v>36</v>
      </c>
      <c r="C305" s="1">
        <v>82</v>
      </c>
      <c r="D305" s="1">
        <v>3</v>
      </c>
      <c r="E305" s="2">
        <v>13.816157485</v>
      </c>
    </row>
    <row r="306" spans="1:5" x14ac:dyDescent="0.35">
      <c r="A306" s="1">
        <v>32</v>
      </c>
      <c r="B306" s="1" t="s">
        <v>36</v>
      </c>
      <c r="C306" s="1">
        <v>91</v>
      </c>
      <c r="D306" s="1">
        <v>24</v>
      </c>
      <c r="E306" s="2">
        <v>1.24590590966</v>
      </c>
    </row>
    <row r="307" spans="1:5" x14ac:dyDescent="0.35">
      <c r="A307" s="1">
        <v>33</v>
      </c>
      <c r="B307" s="1" t="s">
        <v>37</v>
      </c>
      <c r="C307" s="1">
        <v>21</v>
      </c>
      <c r="D307" s="1">
        <v>2579</v>
      </c>
      <c r="E307" s="2">
        <v>40.558974903500001</v>
      </c>
    </row>
    <row r="308" spans="1:5" x14ac:dyDescent="0.35">
      <c r="A308" s="1">
        <v>33</v>
      </c>
      <c r="B308" s="1" t="s">
        <v>37</v>
      </c>
      <c r="C308" s="1">
        <v>22</v>
      </c>
      <c r="D308" s="1">
        <v>433</v>
      </c>
      <c r="E308" s="2">
        <v>34.139145172299997</v>
      </c>
    </row>
    <row r="309" spans="1:5" x14ac:dyDescent="0.35">
      <c r="A309" s="1">
        <v>33</v>
      </c>
      <c r="B309" s="1" t="s">
        <v>37</v>
      </c>
      <c r="C309" s="1">
        <v>41</v>
      </c>
      <c r="D309" s="1">
        <v>10</v>
      </c>
      <c r="E309" s="2">
        <v>537.12200043600001</v>
      </c>
    </row>
    <row r="310" spans="1:5" x14ac:dyDescent="0.35">
      <c r="A310" s="1">
        <v>33</v>
      </c>
      <c r="B310" s="1" t="s">
        <v>37</v>
      </c>
      <c r="C310" s="1">
        <v>42</v>
      </c>
      <c r="D310" s="1">
        <v>716</v>
      </c>
      <c r="E310" s="2">
        <v>74.316312244000002</v>
      </c>
    </row>
    <row r="311" spans="1:5" x14ac:dyDescent="0.35">
      <c r="A311" s="1">
        <v>33</v>
      </c>
      <c r="B311" s="1" t="s">
        <v>37</v>
      </c>
      <c r="C311" s="1">
        <v>51</v>
      </c>
      <c r="D311" s="1">
        <v>4</v>
      </c>
      <c r="E311" s="2">
        <v>10.4361634665</v>
      </c>
    </row>
    <row r="312" spans="1:5" x14ac:dyDescent="0.35">
      <c r="A312" s="1">
        <v>33</v>
      </c>
      <c r="B312" s="1" t="s">
        <v>37</v>
      </c>
      <c r="C312" s="1">
        <v>61</v>
      </c>
      <c r="D312" s="1">
        <v>1</v>
      </c>
      <c r="E312" s="2">
        <v>17.750837883500001</v>
      </c>
    </row>
    <row r="313" spans="1:5" x14ac:dyDescent="0.35">
      <c r="A313" s="1">
        <v>33</v>
      </c>
      <c r="B313" s="1" t="s">
        <v>37</v>
      </c>
      <c r="C313" s="1">
        <v>71</v>
      </c>
      <c r="D313" s="1">
        <v>889</v>
      </c>
      <c r="E313" s="2">
        <v>92.656543988400003</v>
      </c>
    </row>
    <row r="314" spans="1:5" x14ac:dyDescent="0.35">
      <c r="A314" s="1">
        <v>33</v>
      </c>
      <c r="B314" s="1" t="s">
        <v>37</v>
      </c>
      <c r="C314" s="1">
        <v>81</v>
      </c>
      <c r="D314" s="1">
        <v>3</v>
      </c>
      <c r="E314" s="2">
        <v>3.8272450294299998</v>
      </c>
    </row>
    <row r="315" spans="1:5" x14ac:dyDescent="0.35">
      <c r="A315" s="1">
        <v>34</v>
      </c>
      <c r="B315" s="1" t="s">
        <v>38</v>
      </c>
      <c r="C315" s="1">
        <v>41</v>
      </c>
      <c r="D315" s="1">
        <v>1</v>
      </c>
      <c r="E315" s="2">
        <v>72.526183262199993</v>
      </c>
    </row>
    <row r="316" spans="1:5" x14ac:dyDescent="0.35">
      <c r="A316" s="1">
        <v>35</v>
      </c>
      <c r="B316" s="1" t="s">
        <v>39</v>
      </c>
      <c r="C316" s="1">
        <v>11</v>
      </c>
      <c r="D316" s="1">
        <v>3</v>
      </c>
      <c r="E316" s="2">
        <v>10.0744113859</v>
      </c>
    </row>
    <row r="317" spans="1:5" x14ac:dyDescent="0.35">
      <c r="A317" s="1">
        <v>35</v>
      </c>
      <c r="B317" s="1" t="s">
        <v>39</v>
      </c>
      <c r="C317" s="1">
        <v>21</v>
      </c>
      <c r="D317" s="1">
        <v>7337</v>
      </c>
      <c r="E317" s="2">
        <v>177.99964150700001</v>
      </c>
    </row>
    <row r="318" spans="1:5" x14ac:dyDescent="0.35">
      <c r="A318" s="1">
        <v>35</v>
      </c>
      <c r="B318" s="1" t="s">
        <v>39</v>
      </c>
      <c r="C318" s="1">
        <v>22</v>
      </c>
      <c r="D318" s="1">
        <v>1385</v>
      </c>
      <c r="E318" s="2">
        <v>113.08123072399999</v>
      </c>
    </row>
    <row r="319" spans="1:5" x14ac:dyDescent="0.35">
      <c r="A319" s="1">
        <v>35</v>
      </c>
      <c r="B319" s="1" t="s">
        <v>39</v>
      </c>
      <c r="C319" s="1">
        <v>31</v>
      </c>
      <c r="D319" s="1">
        <v>6</v>
      </c>
      <c r="E319" s="2">
        <v>4.6127814880300004</v>
      </c>
    </row>
    <row r="320" spans="1:5" x14ac:dyDescent="0.35">
      <c r="A320" s="1">
        <v>35</v>
      </c>
      <c r="B320" s="1" t="s">
        <v>39</v>
      </c>
      <c r="C320" s="1">
        <v>41</v>
      </c>
      <c r="D320" s="1">
        <v>52</v>
      </c>
      <c r="E320" s="2">
        <v>2332.9830882299998</v>
      </c>
    </row>
    <row r="321" spans="1:5" x14ac:dyDescent="0.35">
      <c r="A321" s="1">
        <v>35</v>
      </c>
      <c r="B321" s="1" t="s">
        <v>39</v>
      </c>
      <c r="C321" s="1">
        <v>42</v>
      </c>
      <c r="D321" s="1">
        <v>2834</v>
      </c>
      <c r="E321" s="2">
        <v>311.03230150600001</v>
      </c>
    </row>
    <row r="322" spans="1:5" x14ac:dyDescent="0.35">
      <c r="A322" s="1">
        <v>35</v>
      </c>
      <c r="B322" s="1" t="s">
        <v>39</v>
      </c>
      <c r="C322" s="1">
        <v>51</v>
      </c>
      <c r="D322" s="1">
        <v>8</v>
      </c>
      <c r="E322" s="2">
        <v>24.373773130499998</v>
      </c>
    </row>
    <row r="323" spans="1:5" x14ac:dyDescent="0.35">
      <c r="A323" s="1">
        <v>35</v>
      </c>
      <c r="B323" s="1" t="s">
        <v>39</v>
      </c>
      <c r="C323" s="1">
        <v>61</v>
      </c>
      <c r="D323" s="1">
        <v>3</v>
      </c>
      <c r="E323" s="2">
        <v>15.323749615700001</v>
      </c>
    </row>
    <row r="324" spans="1:5" x14ac:dyDescent="0.35">
      <c r="A324" s="1">
        <v>35</v>
      </c>
      <c r="B324" s="1" t="s">
        <v>39</v>
      </c>
      <c r="C324" s="1">
        <v>71</v>
      </c>
      <c r="D324" s="1">
        <v>2183</v>
      </c>
      <c r="E324" s="2">
        <v>464.761707581</v>
      </c>
    </row>
    <row r="325" spans="1:5" x14ac:dyDescent="0.35">
      <c r="A325" s="1">
        <v>35</v>
      </c>
      <c r="B325" s="1" t="s">
        <v>39</v>
      </c>
      <c r="C325" s="1">
        <v>81</v>
      </c>
      <c r="D325" s="1">
        <v>10</v>
      </c>
      <c r="E325" s="2">
        <v>47.813820662600001</v>
      </c>
    </row>
    <row r="326" spans="1:5" x14ac:dyDescent="0.35">
      <c r="A326" s="1">
        <v>35</v>
      </c>
      <c r="B326" s="1" t="s">
        <v>39</v>
      </c>
      <c r="C326" s="1">
        <v>82</v>
      </c>
      <c r="D326" s="1">
        <v>1</v>
      </c>
      <c r="E326" s="2">
        <v>40.487479344199997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workbookViewId="0">
      <selection activeCell="B1" sqref="B1"/>
    </sheetView>
  </sheetViews>
  <sheetFormatPr defaultRowHeight="14.5" x14ac:dyDescent="0.35"/>
  <cols>
    <col min="1" max="1" width="13.453125" bestFit="1" customWidth="1"/>
    <col min="15" max="15" width="13.26953125" bestFit="1" customWidth="1"/>
  </cols>
  <sheetData>
    <row r="1" spans="1:15" x14ac:dyDescent="0.35">
      <c r="B1" t="s">
        <v>110</v>
      </c>
    </row>
    <row r="2" spans="1:15" x14ac:dyDescent="0.35">
      <c r="A2" s="6" t="s">
        <v>45</v>
      </c>
      <c r="B2" s="3">
        <v>11</v>
      </c>
      <c r="C2" s="3">
        <v>21</v>
      </c>
      <c r="D2" s="3">
        <v>22</v>
      </c>
      <c r="E2" s="3">
        <v>31</v>
      </c>
      <c r="F2" s="3">
        <v>41</v>
      </c>
      <c r="G2" s="3">
        <v>42</v>
      </c>
      <c r="H2" s="3">
        <v>51</v>
      </c>
      <c r="I2" s="3">
        <v>61</v>
      </c>
      <c r="J2" s="3">
        <v>71</v>
      </c>
      <c r="K2" s="3">
        <v>81</v>
      </c>
      <c r="L2" s="3">
        <v>82</v>
      </c>
      <c r="M2" s="3">
        <v>91</v>
      </c>
      <c r="O2" t="s">
        <v>46</v>
      </c>
    </row>
    <row r="3" spans="1:15" x14ac:dyDescent="0.35">
      <c r="A3" s="12" t="s">
        <v>19</v>
      </c>
      <c r="B3">
        <f>'GIS Data Pull'!B3</f>
        <v>1.0534106237300001</v>
      </c>
      <c r="C3">
        <f>'GIS Data Pull'!C3</f>
        <v>175.62485040000001</v>
      </c>
      <c r="D3">
        <f>'GIS Data Pull'!D3</f>
        <v>282.92922190399997</v>
      </c>
      <c r="E3">
        <f>'GIS Data Pull'!E3</f>
        <v>11.6051199175</v>
      </c>
      <c r="F3">
        <f>'GIS Data Pull'!F3</f>
        <v>678.73857809000003</v>
      </c>
      <c r="G3">
        <f>'GIS Data Pull'!G3</f>
        <v>499.78929424299997</v>
      </c>
      <c r="H3">
        <f>'GIS Data Pull'!H3</f>
        <v>4.9134715635299999</v>
      </c>
      <c r="I3">
        <f>'GIS Data Pull'!I3</f>
        <v>0</v>
      </c>
      <c r="J3">
        <f>'GIS Data Pull'!J3</f>
        <v>1030.3122766500001</v>
      </c>
      <c r="K3">
        <f>'GIS Data Pull'!K3</f>
        <v>114.82890279900001</v>
      </c>
      <c r="L3">
        <f>'GIS Data Pull'!L3</f>
        <v>12.751437624399999</v>
      </c>
      <c r="M3">
        <f>'GIS Data Pull'!M3</f>
        <v>0.32593196704100003</v>
      </c>
      <c r="O3" s="11">
        <f>SUM(B3:M3)</f>
        <v>2812.872495782201</v>
      </c>
    </row>
    <row r="4" spans="1:15" x14ac:dyDescent="0.35">
      <c r="A4" s="12" t="s">
        <v>34</v>
      </c>
      <c r="B4">
        <f>'GIS Data Pull'!B4</f>
        <v>1.7613677490299999</v>
      </c>
      <c r="C4">
        <f>'GIS Data Pull'!C4</f>
        <v>73.481219539899996</v>
      </c>
      <c r="D4">
        <f>'GIS Data Pull'!D4</f>
        <v>107.019777635</v>
      </c>
      <c r="E4">
        <f>'GIS Data Pull'!E4</f>
        <v>3.8074013654500001</v>
      </c>
      <c r="F4">
        <f>'GIS Data Pull'!F4</f>
        <v>1056.0413576200001</v>
      </c>
      <c r="G4">
        <f>'GIS Data Pull'!G4</f>
        <v>313.29405407600001</v>
      </c>
      <c r="H4">
        <f>'GIS Data Pull'!H4</f>
        <v>6.6756060579099996</v>
      </c>
      <c r="I4">
        <f>'GIS Data Pull'!I4</f>
        <v>0</v>
      </c>
      <c r="J4">
        <f>'GIS Data Pull'!J4</f>
        <v>393.86487305499998</v>
      </c>
      <c r="K4">
        <f>'GIS Data Pull'!K4</f>
        <v>0</v>
      </c>
      <c r="L4">
        <f>'GIS Data Pull'!L4</f>
        <v>28.455421877900001</v>
      </c>
      <c r="M4">
        <f>'GIS Data Pull'!M4</f>
        <v>0</v>
      </c>
      <c r="O4" s="11">
        <f>SUM(B4:M4)</f>
        <v>1984.4010789761903</v>
      </c>
    </row>
    <row r="5" spans="1:15" x14ac:dyDescent="0.35">
      <c r="A5" s="12" t="s">
        <v>27</v>
      </c>
      <c r="B5">
        <f>'GIS Data Pull'!B5</f>
        <v>625.34296245999997</v>
      </c>
      <c r="C5">
        <f>'GIS Data Pull'!C5</f>
        <v>84.084098869900004</v>
      </c>
      <c r="D5">
        <f>'GIS Data Pull'!D5</f>
        <v>61.559979906599999</v>
      </c>
      <c r="E5">
        <f>'GIS Data Pull'!E5</f>
        <v>2.1797171175100001</v>
      </c>
      <c r="F5">
        <f>'GIS Data Pull'!F5</f>
        <v>10923.361576400001</v>
      </c>
      <c r="G5">
        <f>'GIS Data Pull'!G5</f>
        <v>154.82963861900001</v>
      </c>
      <c r="H5">
        <f>'GIS Data Pull'!H5</f>
        <v>134.65127561400001</v>
      </c>
      <c r="I5">
        <f>'GIS Data Pull'!I5</f>
        <v>0</v>
      </c>
      <c r="J5">
        <f>'GIS Data Pull'!J5</f>
        <v>190.26499690599999</v>
      </c>
      <c r="K5">
        <f>'GIS Data Pull'!K5</f>
        <v>101.59357480200001</v>
      </c>
      <c r="L5">
        <f>'GIS Data Pull'!L5</f>
        <v>7.2315387019099999</v>
      </c>
      <c r="M5">
        <f>'GIS Data Pull'!M5</f>
        <v>14.9602588803</v>
      </c>
      <c r="O5" s="11">
        <f>SUM(B5:M5)</f>
        <v>12300.059618277221</v>
      </c>
    </row>
    <row r="6" spans="1:15" x14ac:dyDescent="0.35">
      <c r="A6" s="12" t="s">
        <v>37</v>
      </c>
      <c r="B6">
        <f>'GIS Data Pull'!B6</f>
        <v>0</v>
      </c>
      <c r="C6">
        <f>'GIS Data Pull'!C6</f>
        <v>40.558974903500001</v>
      </c>
      <c r="D6">
        <f>'GIS Data Pull'!D6</f>
        <v>34.139145172299997</v>
      </c>
      <c r="E6">
        <f>'GIS Data Pull'!E6</f>
        <v>0</v>
      </c>
      <c r="F6">
        <f>'GIS Data Pull'!F6</f>
        <v>537.12200043600001</v>
      </c>
      <c r="G6">
        <f>'GIS Data Pull'!G6</f>
        <v>74.316312244000002</v>
      </c>
      <c r="H6">
        <f>'GIS Data Pull'!H6</f>
        <v>10.4361634665</v>
      </c>
      <c r="I6">
        <f>'GIS Data Pull'!I6</f>
        <v>17.750837883500001</v>
      </c>
      <c r="J6">
        <f>'GIS Data Pull'!J6</f>
        <v>92.656543988400003</v>
      </c>
      <c r="K6">
        <f>'GIS Data Pull'!K6</f>
        <v>3.8272450294299998</v>
      </c>
      <c r="L6">
        <f>'GIS Data Pull'!L6</f>
        <v>0</v>
      </c>
      <c r="M6">
        <f>'GIS Data Pull'!M6</f>
        <v>0</v>
      </c>
      <c r="O6" s="11">
        <f>SUM(B6:M6)</f>
        <v>810.80722312363002</v>
      </c>
    </row>
    <row r="7" spans="1:15" x14ac:dyDescent="0.35">
      <c r="A7" s="12" t="s">
        <v>31</v>
      </c>
      <c r="B7">
        <f>'GIS Data Pull'!B7+'GIS Data Pull'!B8+'GIS Data Pull'!B9</f>
        <v>0</v>
      </c>
      <c r="C7">
        <f>'GIS Data Pull'!C7+'GIS Data Pull'!C8+'GIS Data Pull'!C9</f>
        <v>613.2660084355</v>
      </c>
      <c r="D7">
        <f>'GIS Data Pull'!D7+'GIS Data Pull'!D8+'GIS Data Pull'!D9</f>
        <v>807.22100793770005</v>
      </c>
      <c r="E7">
        <f>'GIS Data Pull'!E7+'GIS Data Pull'!E8+'GIS Data Pull'!E9</f>
        <v>0</v>
      </c>
      <c r="F7">
        <f>'GIS Data Pull'!F7+'GIS Data Pull'!F8+'GIS Data Pull'!F9</f>
        <v>817.21879519599997</v>
      </c>
      <c r="G7">
        <f>'GIS Data Pull'!G7+'GIS Data Pull'!G8+'GIS Data Pull'!G9</f>
        <v>1442.8487734706</v>
      </c>
      <c r="H7">
        <f>'GIS Data Pull'!H7+'GIS Data Pull'!H8+'GIS Data Pull'!H9</f>
        <v>6.6642587931200001</v>
      </c>
      <c r="I7">
        <f>'GIS Data Pull'!I7+'GIS Data Pull'!I8+'GIS Data Pull'!I9</f>
        <v>0</v>
      </c>
      <c r="J7">
        <f>'GIS Data Pull'!J7+'GIS Data Pull'!J8+'GIS Data Pull'!J9</f>
        <v>2230.7540428288999</v>
      </c>
      <c r="K7">
        <f>'GIS Data Pull'!K7+'GIS Data Pull'!K8+'GIS Data Pull'!K9</f>
        <v>106.8922809112</v>
      </c>
      <c r="L7">
        <f>'GIS Data Pull'!L7+'GIS Data Pull'!L8+'GIS Data Pull'!L9</f>
        <v>19.5019921106</v>
      </c>
      <c r="M7">
        <f>'GIS Data Pull'!M7+'GIS Data Pull'!M8+'GIS Data Pull'!M9</f>
        <v>1.2177342296127001</v>
      </c>
      <c r="O7" s="11">
        <f t="shared" ref="O7:O37" si="0">SUM(B7:M7)</f>
        <v>6045.5848939132329</v>
      </c>
    </row>
    <row r="8" spans="1:15" x14ac:dyDescent="0.35">
      <c r="A8" s="12" t="s">
        <v>32</v>
      </c>
      <c r="B8">
        <f>'GIS Data Pull'!B8+'GIS Data Pull'!B9</f>
        <v>0</v>
      </c>
      <c r="C8">
        <f>'GIS Data Pull'!C8+'GIS Data Pull'!C9</f>
        <v>251.66950453250001</v>
      </c>
      <c r="D8">
        <f>'GIS Data Pull'!D8+'GIS Data Pull'!D9</f>
        <v>405.36789545869999</v>
      </c>
      <c r="E8">
        <f>'GIS Data Pull'!E8+'GIS Data Pull'!E9</f>
        <v>0</v>
      </c>
      <c r="F8">
        <f>'GIS Data Pull'!F8+'GIS Data Pull'!F9</f>
        <v>710.68187881699998</v>
      </c>
      <c r="G8">
        <f>'GIS Data Pull'!G8+'GIS Data Pull'!G9</f>
        <v>811.46227304159993</v>
      </c>
      <c r="H8">
        <f>'GIS Data Pull'!H8+'GIS Data Pull'!H9</f>
        <v>6.6642587931200001</v>
      </c>
      <c r="I8">
        <f>'GIS Data Pull'!I8+'GIS Data Pull'!I9</f>
        <v>0</v>
      </c>
      <c r="J8">
        <f>'GIS Data Pull'!J8+'GIS Data Pull'!J9</f>
        <v>1283.3561830648998</v>
      </c>
      <c r="K8">
        <f>'GIS Data Pull'!K8+'GIS Data Pull'!K9</f>
        <v>68.898504168599999</v>
      </c>
      <c r="L8">
        <f>'GIS Data Pull'!L8+'GIS Data Pull'!L9</f>
        <v>19.5019921106</v>
      </c>
      <c r="M8">
        <f>'GIS Data Pull'!M8+'GIS Data Pull'!M9</f>
        <v>8.2779971672700001E-2</v>
      </c>
      <c r="O8" s="11">
        <f t="shared" si="0"/>
        <v>3557.6852699586921</v>
      </c>
    </row>
    <row r="9" spans="1:15" x14ac:dyDescent="0.35">
      <c r="A9" s="12" t="s">
        <v>33</v>
      </c>
      <c r="B9">
        <f>'GIS Data Pull'!B9</f>
        <v>0</v>
      </c>
      <c r="C9">
        <f>'GIS Data Pull'!C9</f>
        <v>231.19652066</v>
      </c>
      <c r="D9">
        <f>'GIS Data Pull'!D9</f>
        <v>377.56932275399998</v>
      </c>
      <c r="E9">
        <f>'GIS Data Pull'!E9</f>
        <v>0</v>
      </c>
      <c r="F9">
        <f>'GIS Data Pull'!F9</f>
        <v>710.68187881699998</v>
      </c>
      <c r="G9">
        <f>'GIS Data Pull'!G9</f>
        <v>775.18222620999995</v>
      </c>
      <c r="H9">
        <f>'GIS Data Pull'!H9</f>
        <v>6.6642587931200001</v>
      </c>
      <c r="I9">
        <f>'GIS Data Pull'!I9</f>
        <v>0</v>
      </c>
      <c r="J9">
        <f>'GIS Data Pull'!J9</f>
        <v>1200.6124460599999</v>
      </c>
      <c r="K9">
        <f>'GIS Data Pull'!K9</f>
        <v>68.898504168599999</v>
      </c>
      <c r="L9">
        <f>'GIS Data Pull'!L9</f>
        <v>19.5019921106</v>
      </c>
      <c r="M9">
        <f>'GIS Data Pull'!M9</f>
        <v>8.2779971672700001E-2</v>
      </c>
      <c r="O9" s="11">
        <f t="shared" si="0"/>
        <v>3390.3899295449928</v>
      </c>
    </row>
    <row r="10" spans="1:15" x14ac:dyDescent="0.35">
      <c r="A10" s="12" t="s">
        <v>35</v>
      </c>
      <c r="B10">
        <f>'GIS Data Pull'!B10+'GIS Data Pull'!B11+'GIS Data Pull'!B6+'GIS Data Pull'!B37</f>
        <v>23.383334764730002</v>
      </c>
      <c r="C10">
        <f>'GIS Data Pull'!C10+'GIS Data Pull'!C11+'GIS Data Pull'!C6+'GIS Data Pull'!C37</f>
        <v>751.51713832650012</v>
      </c>
      <c r="D10">
        <f>'GIS Data Pull'!D10+'GIS Data Pull'!D11+'GIS Data Pull'!D6+'GIS Data Pull'!D37</f>
        <v>602.05023212230003</v>
      </c>
      <c r="E10">
        <f>'GIS Data Pull'!E10+'GIS Data Pull'!E11+'GIS Data Pull'!E6+'GIS Data Pull'!E37</f>
        <v>28.156103291600001</v>
      </c>
      <c r="F10">
        <f>'GIS Data Pull'!F10+'GIS Data Pull'!F11+'GIS Data Pull'!F6+'GIS Data Pull'!F37</f>
        <v>13988.2339827752</v>
      </c>
      <c r="G10">
        <f>'GIS Data Pull'!G10+'GIS Data Pull'!G11+'GIS Data Pull'!G6+'GIS Data Pull'!G37</f>
        <v>1535.2552691159999</v>
      </c>
      <c r="H10">
        <f>'GIS Data Pull'!H10+'GIS Data Pull'!H11+'GIS Data Pull'!H6+'GIS Data Pull'!H37</f>
        <v>76.111290490900004</v>
      </c>
      <c r="I10">
        <f>'GIS Data Pull'!I10+'GIS Data Pull'!I11+'GIS Data Pull'!I6+'GIS Data Pull'!I37</f>
        <v>80.1047518986</v>
      </c>
      <c r="J10">
        <f>'GIS Data Pull'!J10+'GIS Data Pull'!J11+'GIS Data Pull'!J6+'GIS Data Pull'!J37</f>
        <v>1465.8251909024</v>
      </c>
      <c r="K10">
        <f>'GIS Data Pull'!K10+'GIS Data Pull'!K11+'GIS Data Pull'!K6+'GIS Data Pull'!K37</f>
        <v>302.85221622293</v>
      </c>
      <c r="L10">
        <f>'GIS Data Pull'!L10+'GIS Data Pull'!L11+'GIS Data Pull'!L6+'GIS Data Pull'!L37</f>
        <v>13.816157485</v>
      </c>
      <c r="M10">
        <f>'GIS Data Pull'!M10+'GIS Data Pull'!M11+'GIS Data Pull'!M6+'GIS Data Pull'!M37</f>
        <v>1.24590590966</v>
      </c>
      <c r="O10" s="11">
        <f t="shared" si="0"/>
        <v>18868.551573305824</v>
      </c>
    </row>
    <row r="11" spans="1:15" x14ac:dyDescent="0.35">
      <c r="A11" s="12" t="s">
        <v>36</v>
      </c>
      <c r="B11">
        <f>'GIS Data Pull'!B11+'GIS Data Pull'!B37</f>
        <v>13.775151516699999</v>
      </c>
      <c r="C11">
        <f>'GIS Data Pull'!C11+'GIS Data Pull'!C37</f>
        <v>251.82766006700001</v>
      </c>
      <c r="D11">
        <f>'GIS Data Pull'!D11+'GIS Data Pull'!D37</f>
        <v>254.93659494400001</v>
      </c>
      <c r="E11">
        <f>'GIS Data Pull'!E11+'GIS Data Pull'!E37</f>
        <v>28.156103291600001</v>
      </c>
      <c r="F11">
        <f>'GIS Data Pull'!F11+'GIS Data Pull'!F37</f>
        <v>13280.3798601622</v>
      </c>
      <c r="G11">
        <f>'GIS Data Pull'!G11+'GIS Data Pull'!G37</f>
        <v>1136.9401305199999</v>
      </c>
      <c r="H11">
        <f>'GIS Data Pull'!H11+'GIS Data Pull'!H37</f>
        <v>64.066223476399998</v>
      </c>
      <c r="I11">
        <f>'GIS Data Pull'!I11+'GIS Data Pull'!I37</f>
        <v>62.353914015100003</v>
      </c>
      <c r="J11">
        <f>'GIS Data Pull'!J11+'GIS Data Pull'!J37</f>
        <v>642.31550367299997</v>
      </c>
      <c r="K11">
        <f>'GIS Data Pull'!K11+'GIS Data Pull'!K37</f>
        <v>267.55585363599999</v>
      </c>
      <c r="L11">
        <f>'GIS Data Pull'!L11+'GIS Data Pull'!L37</f>
        <v>13.816157485</v>
      </c>
      <c r="M11">
        <f>'GIS Data Pull'!M11+'GIS Data Pull'!M37</f>
        <v>1.24590590966</v>
      </c>
      <c r="O11" s="11">
        <f t="shared" si="0"/>
        <v>16017.369058696662</v>
      </c>
    </row>
    <row r="12" spans="1:15" x14ac:dyDescent="0.35">
      <c r="A12" s="12" t="s">
        <v>29</v>
      </c>
      <c r="B12">
        <f>'GIS Data Pull'!B12</f>
        <v>0</v>
      </c>
      <c r="C12">
        <f>'GIS Data Pull'!C12</f>
        <v>167.44511389799999</v>
      </c>
      <c r="D12">
        <f>'GIS Data Pull'!D12</f>
        <v>167.253789705</v>
      </c>
      <c r="E12">
        <f>'GIS Data Pull'!E12</f>
        <v>0</v>
      </c>
      <c r="F12">
        <f>'GIS Data Pull'!F12</f>
        <v>121.270643624</v>
      </c>
      <c r="G12">
        <f>'GIS Data Pull'!G12</f>
        <v>303.86247609700001</v>
      </c>
      <c r="H12">
        <f>'GIS Data Pull'!H12</f>
        <v>3.4632202581399998</v>
      </c>
      <c r="I12">
        <f>'GIS Data Pull'!I12</f>
        <v>0</v>
      </c>
      <c r="J12">
        <f>'GIS Data Pull'!J12</f>
        <v>438.43099314800003</v>
      </c>
      <c r="K12">
        <f>'GIS Data Pull'!K12</f>
        <v>0</v>
      </c>
      <c r="L12">
        <f>'GIS Data Pull'!L12</f>
        <v>0</v>
      </c>
      <c r="M12">
        <f>'GIS Data Pull'!M12</f>
        <v>0</v>
      </c>
      <c r="O12" s="11">
        <f t="shared" si="0"/>
        <v>1201.72623673014</v>
      </c>
    </row>
    <row r="13" spans="1:15" x14ac:dyDescent="0.35">
      <c r="A13" s="12" t="s">
        <v>28</v>
      </c>
      <c r="B13">
        <f>'GIS Data Pull'!B13</f>
        <v>0</v>
      </c>
      <c r="C13">
        <f>'GIS Data Pull'!C13</f>
        <v>428.684349338</v>
      </c>
      <c r="D13">
        <f>'GIS Data Pull'!D13</f>
        <v>334.64421544099997</v>
      </c>
      <c r="E13">
        <f>'GIS Data Pull'!E13</f>
        <v>26.131024795399998</v>
      </c>
      <c r="F13">
        <f>'GIS Data Pull'!F13</f>
        <v>481.53834138000002</v>
      </c>
      <c r="G13">
        <f>'GIS Data Pull'!G13</f>
        <v>658.96677000800003</v>
      </c>
      <c r="H13">
        <f>'GIS Data Pull'!H13</f>
        <v>23.622831466200001</v>
      </c>
      <c r="I13">
        <f>'GIS Data Pull'!I13</f>
        <v>0</v>
      </c>
      <c r="J13">
        <f>'GIS Data Pull'!J13</f>
        <v>486.19948190000002</v>
      </c>
      <c r="K13">
        <f>'GIS Data Pull'!K13</f>
        <v>0</v>
      </c>
      <c r="L13">
        <f>'GIS Data Pull'!L13</f>
        <v>0</v>
      </c>
      <c r="M13">
        <f>'GIS Data Pull'!M13</f>
        <v>0</v>
      </c>
      <c r="O13" s="11">
        <f t="shared" si="0"/>
        <v>2439.7870143286</v>
      </c>
    </row>
    <row r="14" spans="1:15" x14ac:dyDescent="0.35">
      <c r="A14" s="12" t="s">
        <v>30</v>
      </c>
      <c r="B14">
        <f>'GIS Data Pull'!B14</f>
        <v>1.26987409671</v>
      </c>
      <c r="C14">
        <f>'GIS Data Pull'!C14</f>
        <v>645.06228501400005</v>
      </c>
      <c r="D14">
        <f>'GIS Data Pull'!D14</f>
        <v>519.17074151600002</v>
      </c>
      <c r="E14">
        <f>'GIS Data Pull'!E14</f>
        <v>25.1669410724</v>
      </c>
      <c r="F14">
        <f>'GIS Data Pull'!F14</f>
        <v>1615.1219905800001</v>
      </c>
      <c r="G14">
        <f>'GIS Data Pull'!G14</f>
        <v>773.14339902699999</v>
      </c>
      <c r="H14">
        <f>'GIS Data Pull'!H14</f>
        <v>45.157251708499999</v>
      </c>
      <c r="I14">
        <f>'GIS Data Pull'!I14</f>
        <v>0</v>
      </c>
      <c r="J14">
        <f>'GIS Data Pull'!J14</f>
        <v>1607.8161137699999</v>
      </c>
      <c r="K14">
        <f>'GIS Data Pull'!K14</f>
        <v>120.239835719</v>
      </c>
      <c r="L14">
        <f>'GIS Data Pull'!L14</f>
        <v>0</v>
      </c>
      <c r="M14">
        <f>'GIS Data Pull'!M14</f>
        <v>0</v>
      </c>
      <c r="O14" s="11">
        <f t="shared" si="0"/>
        <v>5352.1484325036099</v>
      </c>
    </row>
    <row r="15" spans="1:15" x14ac:dyDescent="0.35">
      <c r="A15" s="12" t="s">
        <v>5</v>
      </c>
      <c r="B15">
        <f>SUM('GIS Data Pull'!B3:B37)</f>
        <v>1626.9903274555099</v>
      </c>
      <c r="C15">
        <f>SUM('GIS Data Pull'!C3:C37)</f>
        <v>15995.663416893889</v>
      </c>
      <c r="D15">
        <f>SUM('GIS Data Pull'!D3:D37)</f>
        <v>12715.926657243801</v>
      </c>
      <c r="E15">
        <f>SUM('GIS Data Pull'!E3:E37)</f>
        <v>871.73019023197151</v>
      </c>
      <c r="F15">
        <f>SUM('GIS Data Pull'!F3:F37)</f>
        <v>197320.03458270739</v>
      </c>
      <c r="G15">
        <f>SUM('GIS Data Pull'!G3:G37)</f>
        <v>28800.728646738706</v>
      </c>
      <c r="H15">
        <f>SUM('GIS Data Pull'!H3:H37)</f>
        <v>2230.1364817768235</v>
      </c>
      <c r="I15">
        <f>SUM('GIS Data Pull'!I3:I37)</f>
        <v>1192.2092785771902</v>
      </c>
      <c r="J15">
        <f>SUM('GIS Data Pull'!J3:J37)</f>
        <v>39300.898309680699</v>
      </c>
      <c r="K15">
        <f>SUM('GIS Data Pull'!K3:K37)</f>
        <v>25486.982999612032</v>
      </c>
      <c r="L15">
        <f>SUM('GIS Data Pull'!L3:L37)</f>
        <v>1528.2931691483</v>
      </c>
      <c r="M15">
        <f>SUM('GIS Data Pull'!M3:M37)</f>
        <v>163.48731343721903</v>
      </c>
      <c r="O15" s="11">
        <f t="shared" si="0"/>
        <v>327233.08137350361</v>
      </c>
    </row>
    <row r="16" spans="1:15" x14ac:dyDescent="0.35">
      <c r="A16" s="12" t="s">
        <v>6</v>
      </c>
      <c r="B16">
        <f>B17+'GIS Data Pull'!B16</f>
        <v>767.14316627855021</v>
      </c>
      <c r="C16">
        <f>C17+'GIS Data Pull'!C16</f>
        <v>9578.9190914252904</v>
      </c>
      <c r="D16">
        <f>D17+'GIS Data Pull'!D16</f>
        <v>7741.4083897145974</v>
      </c>
      <c r="E16">
        <f>E17+'GIS Data Pull'!E16</f>
        <v>688.84081523798602</v>
      </c>
      <c r="F16">
        <f>F17+'GIS Data Pull'!F16</f>
        <v>164238.68313717586</v>
      </c>
      <c r="G16">
        <f>G17+'GIS Data Pull'!G16</f>
        <v>18920.923096857201</v>
      </c>
      <c r="H16">
        <f>H17+'GIS Data Pull'!H16</f>
        <v>1638.8721289286441</v>
      </c>
      <c r="I16">
        <f>I17+'GIS Data Pull'!I16</f>
        <v>1066.3451617255901</v>
      </c>
      <c r="J16">
        <f>J17+'GIS Data Pull'!J16</f>
        <v>24400.646403004401</v>
      </c>
      <c r="K16">
        <f>K17+'GIS Data Pull'!K16</f>
        <v>18988.110363168427</v>
      </c>
      <c r="L16">
        <f>L17+'GIS Data Pull'!L16</f>
        <v>1115.2839875118202</v>
      </c>
      <c r="M16">
        <f>M17+'GIS Data Pull'!M16</f>
        <v>119.34324829952799</v>
      </c>
      <c r="O16" s="11">
        <f t="shared" si="0"/>
        <v>249264.51898932789</v>
      </c>
    </row>
    <row r="17" spans="1:15" x14ac:dyDescent="0.35">
      <c r="A17" s="12" t="s">
        <v>7</v>
      </c>
      <c r="B17">
        <f>B18+'GIS Data Pull'!B17+'GIS Data Pull'!B12+'GIS Data Pull'!B13</f>
        <v>722.98507241565017</v>
      </c>
      <c r="C17">
        <f>C18+'GIS Data Pull'!C17+'GIS Data Pull'!C12+'GIS Data Pull'!C13</f>
        <v>9056.1427539432898</v>
      </c>
      <c r="D17">
        <f>D18+'GIS Data Pull'!D17+'GIS Data Pull'!D12+'GIS Data Pull'!D13</f>
        <v>7189.1701275325977</v>
      </c>
      <c r="E17">
        <f>E18+'GIS Data Pull'!E17+'GIS Data Pull'!E12+'GIS Data Pull'!E13</f>
        <v>685.85557062575606</v>
      </c>
      <c r="F17">
        <f>F18+'GIS Data Pull'!F17+'GIS Data Pull'!F12+'GIS Data Pull'!F13</f>
        <v>162589.64279234587</v>
      </c>
      <c r="G17">
        <f>G18+'GIS Data Pull'!G17+'GIS Data Pull'!G12+'GIS Data Pull'!G13</f>
        <v>18164.613627712202</v>
      </c>
      <c r="H17">
        <f>H18+'GIS Data Pull'!H17+'GIS Data Pull'!H12+'GIS Data Pull'!H13</f>
        <v>1574.5335387127441</v>
      </c>
      <c r="I17">
        <f>I18+'GIS Data Pull'!I17+'GIS Data Pull'!I12+'GIS Data Pull'!I13</f>
        <v>1066.3451617255901</v>
      </c>
      <c r="J17">
        <f>J18+'GIS Data Pull'!J17+'GIS Data Pull'!J12+'GIS Data Pull'!J13</f>
        <v>23235.1321664444</v>
      </c>
      <c r="K17">
        <f>K18+'GIS Data Pull'!K17+'GIS Data Pull'!K12+'GIS Data Pull'!K13</f>
        <v>18907.592301148226</v>
      </c>
      <c r="L17">
        <f>L18+'GIS Data Pull'!L17+'GIS Data Pull'!L12+'GIS Data Pull'!L13</f>
        <v>1115.2839875118202</v>
      </c>
      <c r="M17">
        <f>M18+'GIS Data Pull'!M17+'GIS Data Pull'!M12+'GIS Data Pull'!M13</f>
        <v>118.37385267522899</v>
      </c>
      <c r="O17" s="11">
        <f t="shared" si="0"/>
        <v>244425.67095279339</v>
      </c>
    </row>
    <row r="18" spans="1:15" x14ac:dyDescent="0.35">
      <c r="A18" s="12" t="s">
        <v>8</v>
      </c>
      <c r="B18">
        <f>B19+'GIS Data Pull'!B18+'GIS Data Pull'!B14+'GIS Data Pull'!B4+'Cumulative Acreages'!B7</f>
        <v>706.59232811305014</v>
      </c>
      <c r="C18">
        <f>C19+'GIS Data Pull'!C18+'GIS Data Pull'!C14+'GIS Data Pull'!C4+'Cumulative Acreages'!C7</f>
        <v>8185.8443937202901</v>
      </c>
      <c r="D18">
        <f>D19+'GIS Data Pull'!D18+'GIS Data Pull'!D14+'GIS Data Pull'!D4+'Cumulative Acreages'!D7</f>
        <v>6440.1952299695986</v>
      </c>
      <c r="E18">
        <f>E19+'GIS Data Pull'!E18+'GIS Data Pull'!E14+'GIS Data Pull'!E4+'Cumulative Acreages'!E7</f>
        <v>659.72454583035608</v>
      </c>
      <c r="F18">
        <f>F19+'GIS Data Pull'!F18+'GIS Data Pull'!F14+'GIS Data Pull'!F4+'Cumulative Acreages'!F7</f>
        <v>161887.67367780439</v>
      </c>
      <c r="G18">
        <f>G19+'GIS Data Pull'!G18+'GIS Data Pull'!G14+'GIS Data Pull'!G4+'Cumulative Acreages'!G7</f>
        <v>16923.302986178202</v>
      </c>
      <c r="H18">
        <f>H19+'GIS Data Pull'!H18+'GIS Data Pull'!H14+'GIS Data Pull'!H4+'Cumulative Acreages'!H7</f>
        <v>1547.4474869884041</v>
      </c>
      <c r="I18">
        <f>I19+'GIS Data Pull'!I18+'GIS Data Pull'!I14+'GIS Data Pull'!I4+'Cumulative Acreages'!I7</f>
        <v>1066.3451617255901</v>
      </c>
      <c r="J18">
        <f>J19+'GIS Data Pull'!J18+'GIS Data Pull'!J14+'GIS Data Pull'!J4+'Cumulative Acreages'!J7</f>
        <v>21871.082806859402</v>
      </c>
      <c r="K18">
        <f>K19+'GIS Data Pull'!K18+'GIS Data Pull'!K14+'GIS Data Pull'!K4+'Cumulative Acreages'!K7</f>
        <v>18907.592301148226</v>
      </c>
      <c r="L18">
        <f>L19+'GIS Data Pull'!L18+'GIS Data Pull'!L14+'GIS Data Pull'!L4+'Cumulative Acreages'!L7</f>
        <v>1115.2839875118202</v>
      </c>
      <c r="M18">
        <f>M19+'GIS Data Pull'!M18+'GIS Data Pull'!M14+'GIS Data Pull'!M4+'Cumulative Acreages'!M7</f>
        <v>118.37385267522899</v>
      </c>
      <c r="O18" s="11">
        <f t="shared" si="0"/>
        <v>239429.45875852456</v>
      </c>
    </row>
    <row r="19" spans="1:15" x14ac:dyDescent="0.35">
      <c r="A19" s="12" t="s">
        <v>9</v>
      </c>
      <c r="B19">
        <f>B20+'GIS Data Pull'!B19+'Cumulative Acreages'!B10</f>
        <v>621.24835573201005</v>
      </c>
      <c r="C19">
        <f>C20+'GIS Data Pull'!C19+'Cumulative Acreages'!C10</f>
        <v>5820.1951464408903</v>
      </c>
      <c r="D19">
        <f>D20+'GIS Data Pull'!D19+'Cumulative Acreages'!D10</f>
        <v>4405.6282018758993</v>
      </c>
      <c r="E19">
        <f>E20+'GIS Data Pull'!E19+'Cumulative Acreages'!E10</f>
        <v>593.91024509080603</v>
      </c>
      <c r="F19">
        <f>F20+'GIS Data Pull'!F19+'Cumulative Acreages'!F10</f>
        <v>158234.23580621538</v>
      </c>
      <c r="G19">
        <f>G20+'GIS Data Pull'!G19+'Cumulative Acreages'!G10</f>
        <v>13726.233155064603</v>
      </c>
      <c r="H19">
        <f>H20+'GIS Data Pull'!H19+'Cumulative Acreages'!H10</f>
        <v>1465.3233860590738</v>
      </c>
      <c r="I19">
        <f>I20+'GIS Data Pull'!I19+'Cumulative Acreages'!I10</f>
        <v>1047.3452299231901</v>
      </c>
      <c r="J19">
        <f>J20+'GIS Data Pull'!J19+'Cumulative Acreages'!J10</f>
        <v>16296.011417585501</v>
      </c>
      <c r="K19">
        <f>K20+'GIS Data Pull'!K19+'Cumulative Acreages'!K10</f>
        <v>18657.297845882327</v>
      </c>
      <c r="L19">
        <f>L20+'GIS Data Pull'!L19+'Cumulative Acreages'!L10</f>
        <v>1067.3265735233201</v>
      </c>
      <c r="M19">
        <f>M20+'GIS Data Pull'!M19+'Cumulative Acreages'!M10</f>
        <v>116.78422551860929</v>
      </c>
      <c r="O19" s="11">
        <f t="shared" si="0"/>
        <v>222051.53958891166</v>
      </c>
    </row>
    <row r="20" spans="1:15" x14ac:dyDescent="0.35">
      <c r="A20" s="12" t="s">
        <v>10</v>
      </c>
      <c r="B20">
        <f>B21+'GIS Data Pull'!B20</f>
        <v>578.14184304958007</v>
      </c>
      <c r="C20">
        <f>C21+'GIS Data Pull'!C20</f>
        <v>4867.2567738303896</v>
      </c>
      <c r="D20">
        <f>D21+'GIS Data Pull'!D20</f>
        <v>3666.7785364715996</v>
      </c>
      <c r="E20">
        <f>E21+'GIS Data Pull'!E20</f>
        <v>561.33293262739608</v>
      </c>
      <c r="F20">
        <f>F21+'GIS Data Pull'!F20</f>
        <v>144164.33145746589</v>
      </c>
      <c r="G20">
        <f>G21+'GIS Data Pull'!G20</f>
        <v>12008.102463727602</v>
      </c>
      <c r="H20">
        <f>H21+'GIS Data Pull'!H20</f>
        <v>1376.9057526952738</v>
      </c>
      <c r="I20">
        <f>I21+'GIS Data Pull'!I20</f>
        <v>967.24047802459006</v>
      </c>
      <c r="J20">
        <f>J21+'GIS Data Pull'!J20</f>
        <v>14488.657058795101</v>
      </c>
      <c r="K20">
        <f>K21+'GIS Data Pull'!K20</f>
        <v>18354.445629659396</v>
      </c>
      <c r="L20">
        <f>L21+'GIS Data Pull'!L20</f>
        <v>1053.51041603832</v>
      </c>
      <c r="M20">
        <f>M21+'GIS Data Pull'!M20</f>
        <v>115.53831960894929</v>
      </c>
      <c r="O20" s="11">
        <f t="shared" si="0"/>
        <v>202202.24166199411</v>
      </c>
    </row>
    <row r="21" spans="1:15" x14ac:dyDescent="0.35">
      <c r="A21" s="12" t="s">
        <v>11</v>
      </c>
      <c r="B21">
        <f>B22+'GIS Data Pull'!B21</f>
        <v>535.58265213288007</v>
      </c>
      <c r="C21">
        <f>C22+'GIS Data Pull'!C21</f>
        <v>3835.5234258003902</v>
      </c>
      <c r="D21">
        <f>D22+'GIS Data Pull'!D21</f>
        <v>2813.7487920995995</v>
      </c>
      <c r="E21">
        <f>E22+'GIS Data Pull'!E21</f>
        <v>545.48631061029607</v>
      </c>
      <c r="F21">
        <f>F22+'GIS Data Pull'!F21</f>
        <v>140752.41379310589</v>
      </c>
      <c r="G21">
        <f>G22+'GIS Data Pull'!G21</f>
        <v>10975.739615107603</v>
      </c>
      <c r="H21">
        <f>H22+'GIS Data Pull'!H21</f>
        <v>1259.9316965092737</v>
      </c>
      <c r="I21">
        <f>I22+'GIS Data Pull'!I21</f>
        <v>960.10442581705001</v>
      </c>
      <c r="J21">
        <f>J22+'GIS Data Pull'!J21</f>
        <v>12569.178922705101</v>
      </c>
      <c r="K21">
        <f>K22+'GIS Data Pull'!K21</f>
        <v>18286.242388744697</v>
      </c>
      <c r="L21">
        <f>L22+'GIS Data Pull'!L21</f>
        <v>1053.51041603832</v>
      </c>
      <c r="M21">
        <f>M22+'GIS Data Pull'!M21</f>
        <v>115.3302573146253</v>
      </c>
      <c r="O21" s="11">
        <f t="shared" si="0"/>
        <v>193702.79269598573</v>
      </c>
    </row>
    <row r="22" spans="1:15" x14ac:dyDescent="0.35">
      <c r="A22" s="12" t="s">
        <v>12</v>
      </c>
      <c r="B22">
        <f>B23+'GIS Data Pull'!B22</f>
        <v>516.54300155958003</v>
      </c>
      <c r="C22">
        <f>C23+'GIS Data Pull'!C22</f>
        <v>3458.6211869233903</v>
      </c>
      <c r="D22">
        <f>D23+'GIS Data Pull'!D22</f>
        <v>2534.1143848675997</v>
      </c>
      <c r="E22">
        <f>E23+'GIS Data Pull'!E22</f>
        <v>510.23919252649603</v>
      </c>
      <c r="F22">
        <f>F23+'GIS Data Pull'!F22</f>
        <v>138146.5704432659</v>
      </c>
      <c r="G22">
        <f>G23+'GIS Data Pull'!G22</f>
        <v>10498.928836310602</v>
      </c>
      <c r="H22">
        <f>H23+'GIS Data Pull'!H22</f>
        <v>1203.7659402420736</v>
      </c>
      <c r="I22">
        <f>I23+'GIS Data Pull'!I22</f>
        <v>920.51097636935003</v>
      </c>
      <c r="J22">
        <f>J23+'GIS Data Pull'!J22</f>
        <v>11797.563019610101</v>
      </c>
      <c r="K22">
        <f>K23+'GIS Data Pull'!K22</f>
        <v>18262.632157958698</v>
      </c>
      <c r="L22">
        <f>L23+'GIS Data Pull'!L22</f>
        <v>1053.51041603832</v>
      </c>
      <c r="M22">
        <f>M23+'GIS Data Pull'!M22</f>
        <v>114.6697445538733</v>
      </c>
      <c r="O22" s="11">
        <f t="shared" si="0"/>
        <v>189017.66930022597</v>
      </c>
    </row>
    <row r="23" spans="1:15" x14ac:dyDescent="0.35">
      <c r="A23" s="12" t="s">
        <v>13</v>
      </c>
      <c r="B23">
        <f>B24+'GIS Data Pull'!B23</f>
        <v>507.64065668117007</v>
      </c>
      <c r="C23">
        <f>C24+'GIS Data Pull'!C23</f>
        <v>3258.3884256213901</v>
      </c>
      <c r="D23">
        <f>D24+'GIS Data Pull'!D23</f>
        <v>2380.5587928855998</v>
      </c>
      <c r="E23">
        <f>E24+'GIS Data Pull'!E23</f>
        <v>507.78815446422601</v>
      </c>
      <c r="F23">
        <f>F24+'GIS Data Pull'!F23</f>
        <v>134401.58493824588</v>
      </c>
      <c r="G23">
        <f>G24+'GIS Data Pull'!G23</f>
        <v>10090.897789105602</v>
      </c>
      <c r="H23">
        <f>H24+'GIS Data Pull'!H23</f>
        <v>1174.6100128183737</v>
      </c>
      <c r="I23">
        <f>I24+'GIS Data Pull'!I23</f>
        <v>920.51097636935003</v>
      </c>
      <c r="J23">
        <f>J24+'GIS Data Pull'!J23</f>
        <v>11161.240102451102</v>
      </c>
      <c r="K23">
        <f>K24+'GIS Data Pull'!K23</f>
        <v>18075.446797415698</v>
      </c>
      <c r="L23">
        <f>L24+'GIS Data Pull'!L23</f>
        <v>1053.51041603832</v>
      </c>
      <c r="M23">
        <f>M24+'GIS Data Pull'!M23</f>
        <v>113.30671069248331</v>
      </c>
      <c r="O23" s="11">
        <f t="shared" si="0"/>
        <v>183645.48377278919</v>
      </c>
    </row>
    <row r="24" spans="1:15" x14ac:dyDescent="0.35">
      <c r="A24" s="12" t="s">
        <v>39</v>
      </c>
      <c r="B24">
        <f>B25+'GIS Data Pull'!B24</f>
        <v>500.94999182264007</v>
      </c>
      <c r="C24">
        <f>C25+'GIS Data Pull'!C24</f>
        <v>3250.2681935426999</v>
      </c>
      <c r="D24">
        <f>D25+'GIS Data Pull'!D24</f>
        <v>2378.8387708189598</v>
      </c>
      <c r="E24">
        <f>E25+'GIS Data Pull'!E24</f>
        <v>498.20077707904602</v>
      </c>
      <c r="F24">
        <f>F25+'GIS Data Pull'!F24</f>
        <v>134095.48153417089</v>
      </c>
      <c r="G24">
        <f>G25+'GIS Data Pull'!G24</f>
        <v>10067.014052145001</v>
      </c>
      <c r="H24">
        <f>H25+'GIS Data Pull'!H24</f>
        <v>1147.3965418453736</v>
      </c>
      <c r="I24">
        <f>I25+'GIS Data Pull'!I24</f>
        <v>920.51097636935003</v>
      </c>
      <c r="J24">
        <f>J25+'GIS Data Pull'!J24</f>
        <v>11132.664812533802</v>
      </c>
      <c r="K24">
        <f>K25+'GIS Data Pull'!K24</f>
        <v>18037.207848777398</v>
      </c>
      <c r="L24">
        <f>L25+'GIS Data Pull'!L24</f>
        <v>1053.51041603832</v>
      </c>
      <c r="M24">
        <f>M25+'GIS Data Pull'!M24</f>
        <v>113.30671069248331</v>
      </c>
      <c r="O24" s="11">
        <f t="shared" si="0"/>
        <v>183195.35062583594</v>
      </c>
    </row>
    <row r="25" spans="1:15" x14ac:dyDescent="0.35">
      <c r="A25" s="12" t="s">
        <v>14</v>
      </c>
      <c r="B25">
        <f>B26+'GIS Data Pull'!B25</f>
        <v>490.87558043674005</v>
      </c>
      <c r="C25">
        <f>C26+'GIS Data Pull'!C25</f>
        <v>3072.2685520356999</v>
      </c>
      <c r="D25">
        <f>D26+'GIS Data Pull'!D25</f>
        <v>2265.7575400949599</v>
      </c>
      <c r="E25">
        <f>E26+'GIS Data Pull'!E25</f>
        <v>493.58799559101601</v>
      </c>
      <c r="F25">
        <f>F26+'GIS Data Pull'!F25</f>
        <v>131762.4984459409</v>
      </c>
      <c r="G25">
        <f>G26+'GIS Data Pull'!G25</f>
        <v>9755.9817506390009</v>
      </c>
      <c r="H25">
        <f>H26+'GIS Data Pull'!H25</f>
        <v>1123.0227687148736</v>
      </c>
      <c r="I25">
        <f>I26+'GIS Data Pull'!I25</f>
        <v>905.18722675365007</v>
      </c>
      <c r="J25">
        <f>J26+'GIS Data Pull'!J25</f>
        <v>10667.903104952802</v>
      </c>
      <c r="K25">
        <f>K26+'GIS Data Pull'!K25</f>
        <v>17989.394028114799</v>
      </c>
      <c r="L25">
        <f>L26+'GIS Data Pull'!L25</f>
        <v>1013.0229366941201</v>
      </c>
      <c r="M25">
        <f>M26+'GIS Data Pull'!M25</f>
        <v>113.30671069248331</v>
      </c>
      <c r="O25" s="11">
        <f t="shared" si="0"/>
        <v>179652.80664066103</v>
      </c>
    </row>
    <row r="26" spans="1:15" x14ac:dyDescent="0.35">
      <c r="A26" s="12" t="s">
        <v>60</v>
      </c>
      <c r="B26">
        <f>B27+'GIS Data Pull'!B26</f>
        <v>458.14886865624004</v>
      </c>
      <c r="C26">
        <f>C27+'GIS Data Pull'!C26</f>
        <v>2968.6918188177001</v>
      </c>
      <c r="D26">
        <f>D27+'GIS Data Pull'!D26</f>
        <v>2149.3517357979599</v>
      </c>
      <c r="E26">
        <f>E27+'GIS Data Pull'!E26</f>
        <v>493.32688180652002</v>
      </c>
      <c r="F26">
        <f>F27+'GIS Data Pull'!F26</f>
        <v>126742.7044872609</v>
      </c>
      <c r="G26">
        <f>G27+'GIS Data Pull'!G26</f>
        <v>9335.5001028440001</v>
      </c>
      <c r="H26">
        <f>H27+'GIS Data Pull'!H26</f>
        <v>1006.5905893548735</v>
      </c>
      <c r="I26">
        <f>I27+'GIS Data Pull'!I26</f>
        <v>905.18722675365007</v>
      </c>
      <c r="J26">
        <f>J27+'GIS Data Pull'!J26</f>
        <v>10129.127621695801</v>
      </c>
      <c r="K26">
        <f>K27+'GIS Data Pull'!K26</f>
        <v>17697.201692857798</v>
      </c>
      <c r="L26">
        <f>L27+'GIS Data Pull'!L26</f>
        <v>995.80835602512002</v>
      </c>
      <c r="M26">
        <f>M27+'GIS Data Pull'!M26</f>
        <v>113.2338146</v>
      </c>
      <c r="O26" s="11">
        <f t="shared" si="0"/>
        <v>172994.87319647058</v>
      </c>
    </row>
    <row r="27" spans="1:15" x14ac:dyDescent="0.35">
      <c r="A27" s="12" t="s">
        <v>16</v>
      </c>
      <c r="B27">
        <f>B28+'GIS Data Pull'!B27</f>
        <v>426.25905042504002</v>
      </c>
      <c r="C27">
        <f>C28+'GIS Data Pull'!C27</f>
        <v>2858.0437922637002</v>
      </c>
      <c r="D27">
        <f>D28+'GIS Data Pull'!D27</f>
        <v>2075.73665838136</v>
      </c>
      <c r="E27">
        <f>E28+'GIS Data Pull'!E27</f>
        <v>473.06811507932002</v>
      </c>
      <c r="F27">
        <f>F28+'GIS Data Pull'!F27</f>
        <v>122222.1179406009</v>
      </c>
      <c r="G27">
        <f>G28+'GIS Data Pull'!G27</f>
        <v>8984.0947169949995</v>
      </c>
      <c r="H27">
        <f>H28+'GIS Data Pull'!H27</f>
        <v>828.68687552487347</v>
      </c>
      <c r="I27">
        <f>I28+'GIS Data Pull'!I27</f>
        <v>888.14365463035006</v>
      </c>
      <c r="J27">
        <f>J28+'GIS Data Pull'!J27</f>
        <v>9697.3200415478004</v>
      </c>
      <c r="K27">
        <f>K28+'GIS Data Pull'!K27</f>
        <v>17585.605336536799</v>
      </c>
      <c r="L27">
        <f>L28+'GIS Data Pull'!L27</f>
        <v>990.83709049764002</v>
      </c>
      <c r="M27">
        <f>M28+'GIS Data Pull'!M27</f>
        <v>113.2338146</v>
      </c>
      <c r="O27" s="11">
        <f t="shared" si="0"/>
        <v>167143.14708708276</v>
      </c>
    </row>
    <row r="28" spans="1:15" x14ac:dyDescent="0.35">
      <c r="A28" s="12" t="s">
        <v>17</v>
      </c>
      <c r="B28">
        <f>'GIS Data Pull'!B28+B29</f>
        <v>276.57083350604</v>
      </c>
      <c r="C28">
        <f>'GIS Data Pull'!C28+C29</f>
        <v>2783.8347570802002</v>
      </c>
      <c r="D28">
        <f>'GIS Data Pull'!D28+D29</f>
        <v>2031.6733437549601</v>
      </c>
      <c r="E28">
        <f>'GIS Data Pull'!E28+E29</f>
        <v>471.13970394500001</v>
      </c>
      <c r="F28">
        <f>'GIS Data Pull'!F28+F29</f>
        <v>119936.5488853909</v>
      </c>
      <c r="G28">
        <f>'GIS Data Pull'!G28+G29</f>
        <v>8783.9790222939992</v>
      </c>
      <c r="H28">
        <f>'GIS Data Pull'!H28+H29</f>
        <v>777.68131419067345</v>
      </c>
      <c r="I28">
        <f>'GIS Data Pull'!I28+I29</f>
        <v>832.71651465675006</v>
      </c>
      <c r="J28">
        <f>'GIS Data Pull'!J28+J29</f>
        <v>9476.1157815908009</v>
      </c>
      <c r="K28">
        <f>'GIS Data Pull'!K28+K29</f>
        <v>17449.4389392878</v>
      </c>
      <c r="L28">
        <f>'GIS Data Pull'!L28+L29</f>
        <v>985.88633391799999</v>
      </c>
      <c r="M28">
        <f>'GIS Data Pull'!M28+M29</f>
        <v>113.2338146</v>
      </c>
      <c r="O28" s="11">
        <f t="shared" si="0"/>
        <v>163918.81924421515</v>
      </c>
    </row>
    <row r="29" spans="1:15" x14ac:dyDescent="0.35">
      <c r="A29" s="12" t="s">
        <v>18</v>
      </c>
      <c r="B29">
        <f>'GIS Data Pull'!B29</f>
        <v>274.992367548</v>
      </c>
      <c r="C29">
        <f>'GIS Data Pull'!C29</f>
        <v>2773.3891935000001</v>
      </c>
      <c r="D29">
        <f>'GIS Data Pull'!D29</f>
        <v>2025.79049697</v>
      </c>
      <c r="E29">
        <f>'GIS Data Pull'!E29</f>
        <v>471.13970394500001</v>
      </c>
      <c r="F29">
        <f>'GIS Data Pull'!F29</f>
        <v>119857.795149</v>
      </c>
      <c r="G29">
        <f>'GIS Data Pull'!G29</f>
        <v>8769.8453005899992</v>
      </c>
      <c r="H29">
        <f>'GIS Data Pull'!H29</f>
        <v>777.64569682199999</v>
      </c>
      <c r="I29">
        <f>'GIS Data Pull'!I29</f>
        <v>830.38752897500001</v>
      </c>
      <c r="J29">
        <f>'GIS Data Pull'!J29</f>
        <v>9456.30703154</v>
      </c>
      <c r="K29">
        <f>'GIS Data Pull'!K29</f>
        <v>17371.948141699999</v>
      </c>
      <c r="L29">
        <f>'GIS Data Pull'!L29</f>
        <v>985.88633391799999</v>
      </c>
      <c r="M29">
        <f>'GIS Data Pull'!M29</f>
        <v>113.2338146</v>
      </c>
      <c r="O29" s="11">
        <f t="shared" si="0"/>
        <v>163708.36075910801</v>
      </c>
    </row>
    <row r="30" spans="1:15" x14ac:dyDescent="0.35">
      <c r="A30" s="12" t="s">
        <v>20</v>
      </c>
      <c r="B30">
        <f>'GIS Data Pull'!B30+'GIS Data Pull'!B31+'GIS Data Pull'!B32+'GIS Data Pull'!B33+'GIS Data Pull'!B34+'GIS Data Pull'!B35+'GIS Data Pull'!B36+'GIS Data Pull'!B5</f>
        <v>749.93319813622998</v>
      </c>
      <c r="C30">
        <f>'GIS Data Pull'!C30+'GIS Data Pull'!C31+'GIS Data Pull'!C32+'GIS Data Pull'!C33+'GIS Data Pull'!C34+'GIS Data Pull'!C35+'GIS Data Pull'!C36+'GIS Data Pull'!C5</f>
        <v>5981.1332782266009</v>
      </c>
      <c r="D30">
        <f>'GIS Data Pull'!D30+'GIS Data Pull'!D31+'GIS Data Pull'!D32+'GIS Data Pull'!D33+'GIS Data Pull'!D34+'GIS Data Pull'!D35+'GIS Data Pull'!D36+'GIS Data Pull'!D5</f>
        <v>4457.6978628492006</v>
      </c>
      <c r="E30">
        <f>'GIS Data Pull'!E30+'GIS Data Pull'!E31+'GIS Data Pull'!E32+'GIS Data Pull'!E33+'GIS Data Pull'!E34+'GIS Data Pull'!E35+'GIS Data Pull'!E36+'GIS Data Pull'!E5</f>
        <v>168.15466570683552</v>
      </c>
      <c r="F30">
        <f>'GIS Data Pull'!F30+'GIS Data Pull'!F31+'GIS Data Pull'!F32+'GIS Data Pull'!F33+'GIS Data Pull'!F34+'GIS Data Pull'!F35+'GIS Data Pull'!F36+'GIS Data Pull'!F5</f>
        <v>30462.330276151501</v>
      </c>
      <c r="G30">
        <f>'GIS Data Pull'!G30+'GIS Data Pull'!G31+'GIS Data Pull'!G32+'GIS Data Pull'!G33+'GIS Data Pull'!G34+'GIS Data Pull'!G35+'GIS Data Pull'!G36+'GIS Data Pull'!G5</f>
        <v>8918.7481453655</v>
      </c>
      <c r="H30">
        <f>'GIS Data Pull'!H30+'GIS Data Pull'!H31+'GIS Data Pull'!H32+'GIS Data Pull'!H33+'GIS Data Pull'!H34+'GIS Data Pull'!H35+'GIS Data Pull'!H36+'GIS Data Pull'!H5</f>
        <v>538.12986300625005</v>
      </c>
      <c r="I30">
        <f>'GIS Data Pull'!I30+'GIS Data Pull'!I31+'GIS Data Pull'!I32+'GIS Data Pull'!I33+'GIS Data Pull'!I34+'GIS Data Pull'!I35+'GIS Data Pull'!I36+'GIS Data Pull'!I5</f>
        <v>125.86411685159999</v>
      </c>
      <c r="J30">
        <f>'GIS Data Pull'!J30+'GIS Data Pull'!J31+'GIS Data Pull'!J32+'GIS Data Pull'!J33+'GIS Data Pull'!J34+'GIS Data Pull'!J35+'GIS Data Pull'!J36+'GIS Data Pull'!J5</f>
        <v>13128.812917583298</v>
      </c>
      <c r="K30">
        <f>'GIS Data Pull'!K30+'GIS Data Pull'!K31+'GIS Data Pull'!K32+'GIS Data Pull'!K33+'GIS Data Pull'!K34+'GIS Data Pull'!K35+'GIS Data Pull'!K36+'GIS Data Pull'!K5</f>
        <v>6160.5952116646004</v>
      </c>
      <c r="L30">
        <f>'GIS Data Pull'!L30+'GIS Data Pull'!L31+'GIS Data Pull'!L32+'GIS Data Pull'!L33+'GIS Data Pull'!L34+'GIS Data Pull'!L35+'GIS Data Pull'!L36+'GIS Data Pull'!L5</f>
        <v>351.81668730007999</v>
      </c>
      <c r="M30">
        <f>'GIS Data Pull'!M30+'GIS Data Pull'!M31+'GIS Data Pull'!M32+'GIS Data Pull'!M33+'GIS Data Pull'!M34+'GIS Data Pull'!M35+'GIS Data Pull'!M36+'GIS Data Pull'!M5</f>
        <v>40.605764484290006</v>
      </c>
      <c r="O30" s="11">
        <f t="shared" si="0"/>
        <v>71083.821987325995</v>
      </c>
    </row>
    <row r="31" spans="1:15" x14ac:dyDescent="0.35">
      <c r="A31" s="12" t="s">
        <v>21</v>
      </c>
      <c r="B31">
        <f>'GIS Data Pull'!B31+'GIS Data Pull'!B32+'GIS Data Pull'!B33+'GIS Data Pull'!B34+'GIS Data Pull'!B35+'GIS Data Pull'!B36+'GIS Data Pull'!B5</f>
        <v>713.75277904332995</v>
      </c>
      <c r="C31">
        <f>'GIS Data Pull'!C31+'GIS Data Pull'!C32+'GIS Data Pull'!C33+'GIS Data Pull'!C34+'GIS Data Pull'!C35+'GIS Data Pull'!C36+'GIS Data Pull'!C5</f>
        <v>2309.4356958966</v>
      </c>
      <c r="D31">
        <f>'GIS Data Pull'!D31+'GIS Data Pull'!D32+'GIS Data Pull'!D33+'GIS Data Pull'!D34+'GIS Data Pull'!D35+'GIS Data Pull'!D36+'GIS Data Pull'!D5</f>
        <v>1813.2638743592001</v>
      </c>
      <c r="E31">
        <f>'GIS Data Pull'!E31+'GIS Data Pull'!E32+'GIS Data Pull'!E33+'GIS Data Pull'!E34+'GIS Data Pull'!E35+'GIS Data Pull'!E36+'GIS Data Pull'!E5</f>
        <v>65.036614486835504</v>
      </c>
      <c r="F31">
        <f>'GIS Data Pull'!F31+'GIS Data Pull'!F32+'GIS Data Pull'!F33+'GIS Data Pull'!F34+'GIS Data Pull'!F35+'GIS Data Pull'!F36+'GIS Data Pull'!F5</f>
        <v>21062.441324011503</v>
      </c>
      <c r="G31">
        <f>'GIS Data Pull'!G31+'GIS Data Pull'!G32+'GIS Data Pull'!G33+'GIS Data Pull'!G34+'GIS Data Pull'!G35+'GIS Data Pull'!G36+'GIS Data Pull'!G5</f>
        <v>4837.3183146955007</v>
      </c>
      <c r="H31">
        <f>'GIS Data Pull'!H31+'GIS Data Pull'!H32+'GIS Data Pull'!H33+'GIS Data Pull'!H34+'GIS Data Pull'!H35+'GIS Data Pull'!H36+'GIS Data Pull'!H5</f>
        <v>360.76111376624999</v>
      </c>
      <c r="I31">
        <f>'GIS Data Pull'!I31+'GIS Data Pull'!I32+'GIS Data Pull'!I33+'GIS Data Pull'!I34+'GIS Data Pull'!I35+'GIS Data Pull'!I36+'GIS Data Pull'!I5</f>
        <v>47.304378122300001</v>
      </c>
      <c r="J31">
        <f>'GIS Data Pull'!J31+'GIS Data Pull'!J32+'GIS Data Pull'!J33+'GIS Data Pull'!J34+'GIS Data Pull'!J35+'GIS Data Pull'!J36+'GIS Data Pull'!J5</f>
        <v>6979.6512210033015</v>
      </c>
      <c r="K31">
        <f>'GIS Data Pull'!K31+'GIS Data Pull'!K32+'GIS Data Pull'!K33+'GIS Data Pull'!K34+'GIS Data Pull'!K35+'GIS Data Pull'!K36+'GIS Data Pull'!K5</f>
        <v>3523.9402650545999</v>
      </c>
      <c r="L31">
        <f>'GIS Data Pull'!L31+'GIS Data Pull'!L32+'GIS Data Pull'!L33+'GIS Data Pull'!L34+'GIS Data Pull'!L35+'GIS Data Pull'!L36+'GIS Data Pull'!L5</f>
        <v>274.68273681698003</v>
      </c>
      <c r="M31">
        <f>'GIS Data Pull'!M31+'GIS Data Pull'!M32+'GIS Data Pull'!M33+'GIS Data Pull'!M34+'GIS Data Pull'!M35+'GIS Data Pull'!M36+'GIS Data Pull'!M5</f>
        <v>29.484870059389998</v>
      </c>
      <c r="O31" s="11">
        <f t="shared" si="0"/>
        <v>42017.073187315786</v>
      </c>
    </row>
    <row r="32" spans="1:15" x14ac:dyDescent="0.35">
      <c r="A32" s="12" t="s">
        <v>22</v>
      </c>
      <c r="B32">
        <f>'GIS Data Pull'!B32+'GIS Data Pull'!B33+'GIS Data Pull'!B34+'GIS Data Pull'!B35+'GIS Data Pull'!B36+'GIS Data Pull'!B5</f>
        <v>711.08149092407996</v>
      </c>
      <c r="C32">
        <f>'GIS Data Pull'!C32+'GIS Data Pull'!C33+'GIS Data Pull'!C34+'GIS Data Pull'!C35+'GIS Data Pull'!C36+'GIS Data Pull'!C5</f>
        <v>2287.8294505173003</v>
      </c>
      <c r="D32">
        <f>'GIS Data Pull'!D32+'GIS Data Pull'!D33+'GIS Data Pull'!D34+'GIS Data Pull'!D35+'GIS Data Pull'!D36+'GIS Data Pull'!D5</f>
        <v>1787.9074669499</v>
      </c>
      <c r="E32">
        <f>'GIS Data Pull'!E32+'GIS Data Pull'!E33+'GIS Data Pull'!E34+'GIS Data Pull'!E35+'GIS Data Pull'!E36+'GIS Data Pull'!E5</f>
        <v>65.036614486835504</v>
      </c>
      <c r="F32">
        <f>'GIS Data Pull'!F32+'GIS Data Pull'!F33+'GIS Data Pull'!F34+'GIS Data Pull'!F35+'GIS Data Pull'!F36+'GIS Data Pull'!F5</f>
        <v>21015.767912212999</v>
      </c>
      <c r="G32">
        <f>'GIS Data Pull'!G32+'GIS Data Pull'!G33+'GIS Data Pull'!G34+'GIS Data Pull'!G35+'GIS Data Pull'!G36+'GIS Data Pull'!G5</f>
        <v>4774.5703598652008</v>
      </c>
      <c r="H32">
        <f>'GIS Data Pull'!H32+'GIS Data Pull'!H33+'GIS Data Pull'!H34+'GIS Data Pull'!H35+'GIS Data Pull'!H36+'GIS Data Pull'!H5</f>
        <v>358.32876028144005</v>
      </c>
      <c r="I32">
        <f>'GIS Data Pull'!I32+'GIS Data Pull'!I33+'GIS Data Pull'!I34+'GIS Data Pull'!I35+'GIS Data Pull'!I36+'GIS Data Pull'!I5</f>
        <v>47.304378122300001</v>
      </c>
      <c r="J32">
        <f>'GIS Data Pull'!J32+'GIS Data Pull'!J33+'GIS Data Pull'!J34+'GIS Data Pull'!J35+'GIS Data Pull'!J36+'GIS Data Pull'!J5</f>
        <v>6908.8410503503019</v>
      </c>
      <c r="K32">
        <f>'GIS Data Pull'!K32+'GIS Data Pull'!K33+'GIS Data Pull'!K34+'GIS Data Pull'!K35+'GIS Data Pull'!K36+'GIS Data Pull'!K5</f>
        <v>3493.0871020035001</v>
      </c>
      <c r="L32">
        <f>'GIS Data Pull'!L32+'GIS Data Pull'!L33+'GIS Data Pull'!L34+'GIS Data Pull'!L35+'GIS Data Pull'!L36+'GIS Data Pull'!L5</f>
        <v>274.68273681698003</v>
      </c>
      <c r="M32">
        <f>'GIS Data Pull'!M32+'GIS Data Pull'!M33+'GIS Data Pull'!M34+'GIS Data Pull'!M35+'GIS Data Pull'!M36+'GIS Data Pull'!M5</f>
        <v>29.484870059389998</v>
      </c>
      <c r="O32" s="11">
        <f t="shared" si="0"/>
        <v>41753.922192590224</v>
      </c>
    </row>
    <row r="33" spans="1:15" x14ac:dyDescent="0.35">
      <c r="A33" s="12" t="s">
        <v>23</v>
      </c>
      <c r="B33">
        <f>'GIS Data Pull'!B33+'GIS Data Pull'!B34+'GIS Data Pull'!B35+'GIS Data Pull'!B36</f>
        <v>47.098539050979994</v>
      </c>
      <c r="C33">
        <f>'GIS Data Pull'!C33+'GIS Data Pull'!C34+'GIS Data Pull'!C35+'GIS Data Pull'!C36</f>
        <v>1016.3961219373999</v>
      </c>
      <c r="D33">
        <f>'GIS Data Pull'!D33+'GIS Data Pull'!D34+'GIS Data Pull'!D35+'GIS Data Pull'!D36</f>
        <v>735.29533857530009</v>
      </c>
      <c r="E33">
        <f>'GIS Data Pull'!E33+'GIS Data Pull'!E34+'GIS Data Pull'!E35+'GIS Data Pull'!E36</f>
        <v>44.561213408525504</v>
      </c>
      <c r="F33">
        <f>'GIS Data Pull'!F33+'GIS Data Pull'!F34+'GIS Data Pull'!F35+'GIS Data Pull'!F36</f>
        <v>7711.6437650529997</v>
      </c>
      <c r="G33">
        <f>'GIS Data Pull'!G33+'GIS Data Pull'!G34+'GIS Data Pull'!G35+'GIS Data Pull'!G36</f>
        <v>3169.9985288961998</v>
      </c>
      <c r="H33">
        <f>'GIS Data Pull'!H33+'GIS Data Pull'!H34+'GIS Data Pull'!H35+'GIS Data Pull'!H36</f>
        <v>126.33258227654001</v>
      </c>
      <c r="I33">
        <f>'GIS Data Pull'!I33+'GIS Data Pull'!I34+'GIS Data Pull'!I35+'GIS Data Pull'!I36</f>
        <v>47.304378122300001</v>
      </c>
      <c r="J33">
        <f>'GIS Data Pull'!J33+'GIS Data Pull'!J34+'GIS Data Pull'!J35+'GIS Data Pull'!J36</f>
        <v>3256.6008014442996</v>
      </c>
      <c r="K33">
        <f>'GIS Data Pull'!K33+'GIS Data Pull'!K34+'GIS Data Pull'!K35+'GIS Data Pull'!K36</f>
        <v>2848.7961756675004</v>
      </c>
      <c r="L33">
        <f>'GIS Data Pull'!L33+'GIS Data Pull'!L34+'GIS Data Pull'!L35+'GIS Data Pull'!L36</f>
        <v>222.80271087086999</v>
      </c>
      <c r="M33">
        <f>'GIS Data Pull'!M33+'GIS Data Pull'!M34+'GIS Data Pull'!M35+'GIS Data Pull'!M36</f>
        <v>12.78400111325</v>
      </c>
      <c r="O33" s="11">
        <f t="shared" si="0"/>
        <v>19239.614156416166</v>
      </c>
    </row>
    <row r="34" spans="1:15" x14ac:dyDescent="0.35">
      <c r="A34" s="12" t="s">
        <v>24</v>
      </c>
      <c r="B34">
        <f>'GIS Data Pull'!B34+'GIS Data Pull'!B35+'GIS Data Pull'!B36</f>
        <v>47.098539050979994</v>
      </c>
      <c r="C34">
        <f>'GIS Data Pull'!C34+'GIS Data Pull'!C35+'GIS Data Pull'!C36</f>
        <v>866.84997118139995</v>
      </c>
      <c r="D34">
        <f>'GIS Data Pull'!D34+'GIS Data Pull'!D35+'GIS Data Pull'!D36</f>
        <v>636.0795995881</v>
      </c>
      <c r="E34">
        <f>'GIS Data Pull'!E34+'GIS Data Pull'!E35+'GIS Data Pull'!E36</f>
        <v>34.790173938805502</v>
      </c>
      <c r="F34">
        <f>'GIS Data Pull'!F34+'GIS Data Pull'!F35+'GIS Data Pull'!F36</f>
        <v>7209.463505101</v>
      </c>
      <c r="G34">
        <f>'GIS Data Pull'!G34+'GIS Data Pull'!G35+'GIS Data Pull'!G36</f>
        <v>2980.2891905642</v>
      </c>
      <c r="H34">
        <f>'GIS Data Pull'!H34+'GIS Data Pull'!H35+'GIS Data Pull'!H36</f>
        <v>108.33045097024001</v>
      </c>
      <c r="I34">
        <f>'GIS Data Pull'!I34+'GIS Data Pull'!I35+'GIS Data Pull'!I36</f>
        <v>47.304378122300001</v>
      </c>
      <c r="J34">
        <f>'GIS Data Pull'!J34+'GIS Data Pull'!J35+'GIS Data Pull'!J36</f>
        <v>2899.8323913242998</v>
      </c>
      <c r="K34">
        <f>'GIS Data Pull'!K34+'GIS Data Pull'!K35+'GIS Data Pull'!K36</f>
        <v>2815.4167251827002</v>
      </c>
      <c r="L34">
        <f>'GIS Data Pull'!L34+'GIS Data Pull'!L35+'GIS Data Pull'!L36</f>
        <v>186.65330551007</v>
      </c>
      <c r="M34">
        <f>'GIS Data Pull'!M34+'GIS Data Pull'!M35+'GIS Data Pull'!M36</f>
        <v>12.78400111325</v>
      </c>
      <c r="O34" s="11">
        <f t="shared" si="0"/>
        <v>17844.892231647347</v>
      </c>
    </row>
    <row r="35" spans="1:15" x14ac:dyDescent="0.35">
      <c r="A35" s="12" t="s">
        <v>25</v>
      </c>
      <c r="B35">
        <f>'GIS Data Pull'!B35+'GIS Data Pull'!B36</f>
        <v>37.614385273499998</v>
      </c>
      <c r="C35">
        <f>'GIS Data Pull'!C35+'GIS Data Pull'!C36</f>
        <v>230.84443858840001</v>
      </c>
      <c r="D35">
        <f>'GIS Data Pull'!D35+'GIS Data Pull'!D36</f>
        <v>224.5206977311</v>
      </c>
      <c r="E35">
        <f>'GIS Data Pull'!E35+'GIS Data Pull'!E36</f>
        <v>1.2395050405499999E-2</v>
      </c>
      <c r="F35">
        <f>'GIS Data Pull'!F35+'GIS Data Pull'!F36</f>
        <v>2952.4759535609996</v>
      </c>
      <c r="G35">
        <f>'GIS Data Pull'!G35+'GIS Data Pull'!G36</f>
        <v>1238.2820727942001</v>
      </c>
      <c r="H35">
        <f>'GIS Data Pull'!H35+'GIS Data Pull'!H36</f>
        <v>29.173115786140002</v>
      </c>
      <c r="I35">
        <f>'GIS Data Pull'!I35+'GIS Data Pull'!I36</f>
        <v>0</v>
      </c>
      <c r="J35">
        <f>'GIS Data Pull'!J35+'GIS Data Pull'!J36</f>
        <v>1487.0539281342999</v>
      </c>
      <c r="K35">
        <f>'GIS Data Pull'!K35+'GIS Data Pull'!K36</f>
        <v>1830.6798675077</v>
      </c>
      <c r="L35">
        <f>'GIS Data Pull'!L35+'GIS Data Pull'!L36</f>
        <v>128.50909185687001</v>
      </c>
      <c r="M35">
        <f>'GIS Data Pull'!M35+'GIS Data Pull'!M36</f>
        <v>2.6242595637499999</v>
      </c>
      <c r="O35" s="11">
        <f t="shared" si="0"/>
        <v>8161.7902058473655</v>
      </c>
    </row>
    <row r="36" spans="1:15" x14ac:dyDescent="0.35">
      <c r="A36" s="12" t="s">
        <v>26</v>
      </c>
      <c r="B36">
        <f>'GIS Data Pull'!B36</f>
        <v>37.614385273499998</v>
      </c>
      <c r="C36">
        <f>'GIS Data Pull'!C36</f>
        <v>215.287703365</v>
      </c>
      <c r="D36">
        <f>'GIS Data Pull'!D36</f>
        <v>211.558240713</v>
      </c>
      <c r="E36">
        <f>'GIS Data Pull'!E36</f>
        <v>1.2395050405499999E-2</v>
      </c>
      <c r="F36">
        <f>'GIS Data Pull'!F36</f>
        <v>2654.4887337199998</v>
      </c>
      <c r="G36">
        <f>'GIS Data Pull'!G36</f>
        <v>1156.7628696700001</v>
      </c>
      <c r="H36">
        <f>'GIS Data Pull'!H36</f>
        <v>21.015562822500002</v>
      </c>
      <c r="I36">
        <f>'GIS Data Pull'!I36</f>
        <v>0</v>
      </c>
      <c r="J36">
        <f>'GIS Data Pull'!J36</f>
        <v>1427.3589717899999</v>
      </c>
      <c r="K36">
        <f>'GIS Data Pull'!K36</f>
        <v>1792.21594813</v>
      </c>
      <c r="L36">
        <f>'GIS Data Pull'!L36</f>
        <v>120.387481006</v>
      </c>
      <c r="M36">
        <f>'GIS Data Pull'!M36</f>
        <v>2.6242595637499999</v>
      </c>
      <c r="O36" s="11">
        <f t="shared" si="0"/>
        <v>7639.3265511041554</v>
      </c>
    </row>
    <row r="37" spans="1:15" x14ac:dyDescent="0.35">
      <c r="A37" s="12" t="s">
        <v>38</v>
      </c>
      <c r="B37">
        <f>'GIS Data Pull'!B37</f>
        <v>0</v>
      </c>
      <c r="C37">
        <f>'GIS Data Pull'!C37</f>
        <v>0</v>
      </c>
      <c r="D37">
        <f>'GIS Data Pull'!D37</f>
        <v>0</v>
      </c>
      <c r="E37">
        <f>'GIS Data Pull'!E37</f>
        <v>0</v>
      </c>
      <c r="F37">
        <f>'GIS Data Pull'!F37</f>
        <v>72.526183262199993</v>
      </c>
      <c r="G37">
        <f>'GIS Data Pull'!G37</f>
        <v>0</v>
      </c>
      <c r="H37">
        <f>'GIS Data Pull'!H37</f>
        <v>0</v>
      </c>
      <c r="I37">
        <f>'GIS Data Pull'!I37</f>
        <v>0</v>
      </c>
      <c r="J37">
        <f>'GIS Data Pull'!J37</f>
        <v>0</v>
      </c>
      <c r="K37">
        <f>'GIS Data Pull'!K37</f>
        <v>0</v>
      </c>
      <c r="L37">
        <f>'GIS Data Pull'!L37</f>
        <v>0</v>
      </c>
      <c r="M37">
        <f>'GIS Data Pull'!M37</f>
        <v>0</v>
      </c>
      <c r="O37" s="11">
        <f t="shared" si="0"/>
        <v>72.526183262199993</v>
      </c>
    </row>
    <row r="39" spans="1:15" x14ac:dyDescent="0.35">
      <c r="O39" s="11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ColWidth="11.7265625" defaultRowHeight="14.5" x14ac:dyDescent="0.35"/>
  <cols>
    <col min="1" max="1" width="13.453125" bestFit="1" customWidth="1"/>
    <col min="2" max="2" width="13.453125" customWidth="1"/>
    <col min="3" max="3" width="11.7265625" style="10"/>
    <col min="5" max="15" width="11.7265625" style="10"/>
    <col min="17" max="18" width="11.7265625" style="10"/>
  </cols>
  <sheetData>
    <row r="1" spans="1:18" s="8" customFormat="1" ht="43.5" x14ac:dyDescent="0.35">
      <c r="A1" s="7" t="s">
        <v>45</v>
      </c>
      <c r="B1" s="7" t="s">
        <v>62</v>
      </c>
      <c r="C1" s="9" t="s">
        <v>47</v>
      </c>
      <c r="D1" s="8" t="s">
        <v>61</v>
      </c>
      <c r="E1" s="9" t="s">
        <v>51</v>
      </c>
      <c r="F1" s="9" t="s">
        <v>52</v>
      </c>
      <c r="G1" s="9" t="s">
        <v>53</v>
      </c>
      <c r="H1" s="9" t="s">
        <v>54</v>
      </c>
      <c r="I1" s="9" t="s">
        <v>55</v>
      </c>
      <c r="J1" s="9" t="s">
        <v>56</v>
      </c>
      <c r="K1" s="9" t="s">
        <v>57</v>
      </c>
      <c r="L1" s="9" t="s">
        <v>58</v>
      </c>
      <c r="M1" s="9" t="s">
        <v>59</v>
      </c>
      <c r="N1" s="9"/>
      <c r="O1" s="9" t="s">
        <v>49</v>
      </c>
      <c r="Q1" s="9" t="s">
        <v>48</v>
      </c>
      <c r="R1" s="9" t="s">
        <v>50</v>
      </c>
    </row>
    <row r="2" spans="1:18" x14ac:dyDescent="0.35">
      <c r="A2" t="s">
        <v>19</v>
      </c>
      <c r="B2">
        <v>47.251249999999999</v>
      </c>
      <c r="C2" s="10">
        <f>'Cumulative Acreages'!B3/'Cumulative Acreages'!$O3</f>
        <v>3.7449640014239913E-4</v>
      </c>
      <c r="D2" s="10">
        <f>SUM(Q2:R2)</f>
        <v>0.1630198571003787</v>
      </c>
      <c r="E2" s="10">
        <f>'Cumulative Acreages'!E3/'Cumulative Acreages'!$O3</f>
        <v>4.1257184372563817E-3</v>
      </c>
      <c r="F2" s="10">
        <f>'Cumulative Acreages'!F3/'Cumulative Acreages'!$O3</f>
        <v>0.24129731408293251</v>
      </c>
      <c r="G2" s="10">
        <f>'Cumulative Acreages'!G3/'Cumulative Acreages'!$O3</f>
        <v>0.1776793278018878</v>
      </c>
      <c r="H2" s="10">
        <f>'Cumulative Acreages'!H3/'Cumulative Acreages'!$O3</f>
        <v>1.7467807626892332E-3</v>
      </c>
      <c r="I2" s="10">
        <f>'Cumulative Acreages'!I3/'Cumulative Acreages'!$O3</f>
        <v>0</v>
      </c>
      <c r="J2" s="10">
        <f>'Cumulative Acreages'!J3/'Cumulative Acreages'!$O3</f>
        <v>0.36628474209012868</v>
      </c>
      <c r="K2" s="10">
        <f>'Cumulative Acreages'!K3/'Cumulative Acreages'!$O3</f>
        <v>4.0822647656863838E-2</v>
      </c>
      <c r="L2" s="10">
        <f>'Cumulative Acreages'!L3/'Cumulative Acreages'!$O3</f>
        <v>4.5332440924785297E-3</v>
      </c>
      <c r="M2" s="10">
        <f>'Cumulative Acreages'!M3/'Cumulative Acreages'!$O3</f>
        <v>1.1587157524193615E-4</v>
      </c>
      <c r="O2" s="10">
        <f>SUM(C2:M2)</f>
        <v>0.99999999999999989</v>
      </c>
      <c r="Q2" s="10">
        <f>'Cumulative Acreages'!C3/'Cumulative Acreages'!$O3</f>
        <v>6.243612202947095E-2</v>
      </c>
      <c r="R2" s="10">
        <f>'Cumulative Acreages'!D3/'Cumulative Acreages'!$O3</f>
        <v>0.10058373507090775</v>
      </c>
    </row>
    <row r="3" spans="1:18" x14ac:dyDescent="0.35">
      <c r="A3" t="s">
        <v>34</v>
      </c>
      <c r="B3">
        <v>36.813333333333333</v>
      </c>
      <c r="C3" s="10">
        <f>'Cumulative Acreages'!B4/'Cumulative Acreages'!$O4</f>
        <v>8.8760672814123859E-4</v>
      </c>
      <c r="D3" s="10">
        <f t="shared" ref="D3:D36" si="0">SUM(Q3:R3)</f>
        <v>9.0959937024437443E-2</v>
      </c>
      <c r="E3" s="10">
        <f>'Cumulative Acreages'!E4/'Cumulative Acreages'!$O4</f>
        <v>1.9186652364724314E-3</v>
      </c>
      <c r="F3" s="10">
        <f>'Cumulative Acreages'!F4/'Cumulative Acreages'!$O4</f>
        <v>0.53217132806884093</v>
      </c>
      <c r="G3" s="10">
        <f>'Cumulative Acreages'!G4/'Cumulative Acreages'!$O4</f>
        <v>0.15787839333247966</v>
      </c>
      <c r="H3" s="10">
        <f>'Cumulative Acreages'!H4/'Cumulative Acreages'!$O4</f>
        <v>3.3640407318031381E-3</v>
      </c>
      <c r="I3" s="10">
        <f>'Cumulative Acreages'!I4/'Cumulative Acreages'!$O4</f>
        <v>0</v>
      </c>
      <c r="J3" s="10">
        <f>'Cumulative Acreages'!J4/'Cumulative Acreages'!$O4</f>
        <v>0.19848047717158379</v>
      </c>
      <c r="K3" s="10">
        <f>'Cumulative Acreages'!K4/'Cumulative Acreages'!$O4</f>
        <v>0</v>
      </c>
      <c r="L3" s="10">
        <f>'Cumulative Acreages'!L4/'Cumulative Acreages'!$O4</f>
        <v>1.4339551706241247E-2</v>
      </c>
      <c r="M3" s="10">
        <f>'Cumulative Acreages'!M4/'Cumulative Acreages'!$O4</f>
        <v>0</v>
      </c>
      <c r="O3" s="10">
        <f t="shared" ref="O3:O36" si="1">SUM(C3:M3)</f>
        <v>0.99999999999999989</v>
      </c>
      <c r="Q3" s="10">
        <f>'Cumulative Acreages'!C4/'Cumulative Acreages'!$O4</f>
        <v>3.7029419263272662E-2</v>
      </c>
      <c r="R3" s="10">
        <f>'Cumulative Acreages'!D4/'Cumulative Acreages'!$O4</f>
        <v>5.3930517761164788E-2</v>
      </c>
    </row>
    <row r="4" spans="1:18" x14ac:dyDescent="0.35">
      <c r="A4" t="s">
        <v>27</v>
      </c>
      <c r="B4">
        <v>71.385000000000005</v>
      </c>
      <c r="C4" s="10">
        <f>'Cumulative Acreages'!B5/'Cumulative Acreages'!$O5</f>
        <v>5.0840644831572544E-2</v>
      </c>
      <c r="D4" s="10">
        <f t="shared" si="0"/>
        <v>1.1840924621217348E-2</v>
      </c>
      <c r="E4" s="10">
        <f>'Cumulative Acreages'!E5/'Cumulative Acreages'!$O5</f>
        <v>1.7721191483259632E-4</v>
      </c>
      <c r="F4" s="10">
        <f>'Cumulative Acreages'!F5/'Cumulative Acreages'!$O5</f>
        <v>0.88807387243623426</v>
      </c>
      <c r="G4" s="10">
        <f>'Cumulative Acreages'!G5/'Cumulative Acreages'!$O5</f>
        <v>1.2587714484646201E-2</v>
      </c>
      <c r="H4" s="10">
        <f>'Cumulative Acreages'!H5/'Cumulative Acreages'!$O5</f>
        <v>1.0947205118739062E-2</v>
      </c>
      <c r="I4" s="10">
        <f>'Cumulative Acreages'!I5/'Cumulative Acreages'!$O5</f>
        <v>0</v>
      </c>
      <c r="J4" s="10">
        <f>'Cumulative Acreages'!J5/'Cumulative Acreages'!$O5</f>
        <v>1.546862395880395E-2</v>
      </c>
      <c r="K4" s="10">
        <f>'Cumulative Acreages'!K5/'Cumulative Acreages'!$O5</f>
        <v>8.2596001934037346E-3</v>
      </c>
      <c r="L4" s="10">
        <f>'Cumulative Acreages'!L5/'Cumulative Acreages'!$O5</f>
        <v>5.8792712607378956E-4</v>
      </c>
      <c r="M4" s="10">
        <f>'Cumulative Acreages'!M5/'Cumulative Acreages'!$O5</f>
        <v>1.2162753144765142E-3</v>
      </c>
      <c r="O4" s="10">
        <f t="shared" si="1"/>
        <v>1</v>
      </c>
      <c r="Q4" s="10">
        <f>'Cumulative Acreages'!C5/'Cumulative Acreages'!$O5</f>
        <v>6.8360724646371303E-3</v>
      </c>
      <c r="R4" s="10">
        <f>'Cumulative Acreages'!D5/'Cumulative Acreages'!$O5</f>
        <v>5.0048521565802181E-3</v>
      </c>
    </row>
    <row r="5" spans="1:18" x14ac:dyDescent="0.35">
      <c r="A5" t="s">
        <v>37</v>
      </c>
      <c r="B5">
        <v>47.085000000000001</v>
      </c>
      <c r="C5" s="10">
        <f>'Cumulative Acreages'!B6/'Cumulative Acreages'!$O6</f>
        <v>0</v>
      </c>
      <c r="D5" s="10">
        <f t="shared" si="0"/>
        <v>9.2128089076495806E-2</v>
      </c>
      <c r="E5" s="10">
        <f>'Cumulative Acreages'!E6/'Cumulative Acreages'!$O6</f>
        <v>0</v>
      </c>
      <c r="F5" s="10">
        <f>'Cumulative Acreages'!F6/'Cumulative Acreages'!$O6</f>
        <v>0.66245339843759743</v>
      </c>
      <c r="G5" s="10">
        <f>'Cumulative Acreages'!G6/'Cumulative Acreages'!$O6</f>
        <v>9.1657190666971186E-2</v>
      </c>
      <c r="H5" s="10">
        <f>'Cumulative Acreages'!H6/'Cumulative Acreages'!$O6</f>
        <v>1.2871325228572511E-2</v>
      </c>
      <c r="I5" s="10">
        <f>'Cumulative Acreages'!I6/'Cumulative Acreages'!$O6</f>
        <v>2.1892796927875165E-2</v>
      </c>
      <c r="J5" s="10">
        <f>'Cumulative Acreages'!J6/'Cumulative Acreages'!$O6</f>
        <v>0.11427690990645251</v>
      </c>
      <c r="K5" s="10">
        <f>'Cumulative Acreages'!K6/'Cumulative Acreages'!$O6</f>
        <v>4.7202897560354251E-3</v>
      </c>
      <c r="L5" s="10">
        <f>'Cumulative Acreages'!L6/'Cumulative Acreages'!$O6</f>
        <v>0</v>
      </c>
      <c r="M5" s="10">
        <f>'Cumulative Acreages'!M6/'Cumulative Acreages'!$O6</f>
        <v>0</v>
      </c>
      <c r="O5" s="10">
        <f t="shared" si="1"/>
        <v>1</v>
      </c>
      <c r="Q5" s="10">
        <f>'Cumulative Acreages'!C6/'Cumulative Acreages'!$O6</f>
        <v>5.0022957056606858E-2</v>
      </c>
      <c r="R5" s="10">
        <f>'Cumulative Acreages'!D6/'Cumulative Acreages'!$O6</f>
        <v>4.2105132019888948E-2</v>
      </c>
    </row>
    <row r="6" spans="1:18" x14ac:dyDescent="0.35">
      <c r="A6" t="s">
        <v>31</v>
      </c>
      <c r="C6" s="10">
        <f>'Cumulative Acreages'!B7/'Cumulative Acreages'!$O7</f>
        <v>0</v>
      </c>
      <c r="D6" s="10">
        <f t="shared" si="0"/>
        <v>0.23496271101963406</v>
      </c>
      <c r="E6" s="10">
        <f>'Cumulative Acreages'!E7/'Cumulative Acreages'!$O7</f>
        <v>0</v>
      </c>
      <c r="F6" s="10">
        <f>'Cumulative Acreages'!F7/'Cumulative Acreages'!$O7</f>
        <v>0.13517613424282332</v>
      </c>
      <c r="G6" s="10">
        <f>'Cumulative Acreages'!G7/'Cumulative Acreages'!$O7</f>
        <v>0.23866156853132231</v>
      </c>
      <c r="H6" s="10">
        <f>'Cumulative Acreages'!H7/'Cumulative Acreages'!$O7</f>
        <v>1.1023348294769055E-3</v>
      </c>
      <c r="I6" s="10">
        <f>'Cumulative Acreages'!I7/'Cumulative Acreages'!$O7</f>
        <v>0</v>
      </c>
      <c r="J6" s="10">
        <f>'Cumulative Acreages'!J7/'Cumulative Acreages'!$O7</f>
        <v>0.3689889534220005</v>
      </c>
      <c r="K6" s="10">
        <f>'Cumulative Acreages'!K7/'Cumulative Acreages'!$O7</f>
        <v>1.7681048697012001E-2</v>
      </c>
      <c r="L6" s="10">
        <f>'Cumulative Acreages'!L7/'Cumulative Acreages'!$O7</f>
        <v>3.2258238785522371E-3</v>
      </c>
      <c r="M6" s="10">
        <f>'Cumulative Acreages'!M7/'Cumulative Acreages'!$O7</f>
        <v>2.0142537917856873E-4</v>
      </c>
      <c r="O6" s="10">
        <f t="shared" si="1"/>
        <v>0.99999999999999978</v>
      </c>
      <c r="Q6" s="10">
        <f>'Cumulative Acreages'!C7/'Cumulative Acreages'!$O7</f>
        <v>0.10144031044092086</v>
      </c>
      <c r="R6" s="10">
        <f>'Cumulative Acreages'!D7/'Cumulative Acreages'!$O7</f>
        <v>0.1335224005787132</v>
      </c>
    </row>
    <row r="7" spans="1:18" x14ac:dyDescent="0.35">
      <c r="A7" t="s">
        <v>32</v>
      </c>
      <c r="B7">
        <v>27.603636363636362</v>
      </c>
      <c r="C7" s="10">
        <f>'Cumulative Acreages'!B8/'Cumulative Acreages'!$O8</f>
        <v>0</v>
      </c>
      <c r="D7" s="10">
        <f t="shared" si="0"/>
        <v>0.1846811480316326</v>
      </c>
      <c r="E7" s="10">
        <f>'Cumulative Acreages'!E8/'Cumulative Acreages'!$O8</f>
        <v>0</v>
      </c>
      <c r="F7" s="10">
        <f>'Cumulative Acreages'!F8/'Cumulative Acreages'!$O8</f>
        <v>0.19975962596186919</v>
      </c>
      <c r="G7" s="10">
        <f>'Cumulative Acreages'!G8/'Cumulative Acreages'!$O8</f>
        <v>0.22808714415905085</v>
      </c>
      <c r="H7" s="10">
        <f>'Cumulative Acreages'!H8/'Cumulative Acreages'!$O8</f>
        <v>1.8732007716909084E-3</v>
      </c>
      <c r="I7" s="10">
        <f>'Cumulative Acreages'!I8/'Cumulative Acreages'!$O8</f>
        <v>0</v>
      </c>
      <c r="J7" s="10">
        <f>'Cumulative Acreages'!J8/'Cumulative Acreages'!$O8</f>
        <v>0.36072785693035764</v>
      </c>
      <c r="K7" s="10">
        <f>'Cumulative Acreages'!K8/'Cumulative Acreages'!$O8</f>
        <v>1.9366104346099162E-2</v>
      </c>
      <c r="L7" s="10">
        <f>'Cumulative Acreages'!L8/'Cumulative Acreages'!$O8</f>
        <v>5.4816518693421232E-3</v>
      </c>
      <c r="M7" s="10">
        <f>'Cumulative Acreages'!M8/'Cumulative Acreages'!$O8</f>
        <v>2.3267929957632578E-5</v>
      </c>
      <c r="O7" s="10">
        <f t="shared" si="1"/>
        <v>1.0000000000000002</v>
      </c>
      <c r="Q7" s="10">
        <f>'Cumulative Acreages'!C8/'Cumulative Acreages'!$O8</f>
        <v>7.073967634450759E-2</v>
      </c>
      <c r="R7" s="10">
        <f>'Cumulative Acreages'!D8/'Cumulative Acreages'!$O8</f>
        <v>0.113941471687125</v>
      </c>
    </row>
    <row r="8" spans="1:18" x14ac:dyDescent="0.35">
      <c r="A8" t="s">
        <v>33</v>
      </c>
      <c r="B8">
        <v>28.62</v>
      </c>
      <c r="C8" s="10">
        <f>'Cumulative Acreages'!B9/'Cumulative Acreages'!$O9</f>
        <v>0</v>
      </c>
      <c r="D8" s="10">
        <f t="shared" si="0"/>
        <v>0.17955629177311158</v>
      </c>
      <c r="E8" s="10">
        <f>'Cumulative Acreages'!E9/'Cumulative Acreages'!$O9</f>
        <v>0</v>
      </c>
      <c r="F8" s="10">
        <f>'Cumulative Acreages'!F9/'Cumulative Acreages'!$O9</f>
        <v>0.20961656139427509</v>
      </c>
      <c r="G8" s="10">
        <f>'Cumulative Acreages'!G9/'Cumulative Acreages'!$O9</f>
        <v>0.22864102428301905</v>
      </c>
      <c r="H8" s="10">
        <f>'Cumulative Acreages'!H9/'Cumulative Acreages'!$O9</f>
        <v>1.9656319572699935E-3</v>
      </c>
      <c r="I8" s="10">
        <f>'Cumulative Acreages'!I9/'Cumulative Acreages'!$O9</f>
        <v>0</v>
      </c>
      <c r="J8" s="10">
        <f>'Cumulative Acreages'!J9/'Cumulative Acreages'!$O9</f>
        <v>0.35412223107361818</v>
      </c>
      <c r="K8" s="10">
        <f>'Cumulative Acreages'!K9/'Cumulative Acreages'!$O9</f>
        <v>2.0321705054688655E-2</v>
      </c>
      <c r="L8" s="10">
        <f>'Cumulative Acreages'!L9/'Cumulative Acreages'!$O9</f>
        <v>5.7521384017375438E-3</v>
      </c>
      <c r="M8" s="10">
        <f>'Cumulative Acreages'!M9/'Cumulative Acreages'!$O9</f>
        <v>2.4416062279836197E-5</v>
      </c>
      <c r="O8" s="10">
        <f t="shared" si="1"/>
        <v>0.99999999999999989</v>
      </c>
      <c r="Q8" s="10">
        <f>'Cumulative Acreages'!C9/'Cumulative Acreages'!$O9</f>
        <v>6.8191719968631367E-2</v>
      </c>
      <c r="R8" s="10">
        <f>'Cumulative Acreages'!D9/'Cumulative Acreages'!$O9</f>
        <v>0.11136457180448021</v>
      </c>
    </row>
    <row r="9" spans="1:18" x14ac:dyDescent="0.35">
      <c r="A9" t="s">
        <v>35</v>
      </c>
      <c r="B9">
        <v>40.342000000000006</v>
      </c>
      <c r="C9" s="10">
        <f>'Cumulative Acreages'!B10/'Cumulative Acreages'!$O10</f>
        <v>1.2392755572087177E-3</v>
      </c>
      <c r="D9" s="10">
        <f t="shared" si="0"/>
        <v>7.1736686580847669E-2</v>
      </c>
      <c r="E9" s="10">
        <f>'Cumulative Acreages'!E10/'Cumulative Acreages'!$O10</f>
        <v>1.4922238828036852E-3</v>
      </c>
      <c r="F9" s="10">
        <f>'Cumulative Acreages'!F10/'Cumulative Acreages'!$O10</f>
        <v>0.74135176345835552</v>
      </c>
      <c r="G9" s="10">
        <f>'Cumulative Acreages'!G10/'Cumulative Acreages'!$O10</f>
        <v>8.1365825201336256E-2</v>
      </c>
      <c r="H9" s="10">
        <f>'Cumulative Acreages'!H10/'Cumulative Acreages'!$O10</f>
        <v>4.0337643403735354E-3</v>
      </c>
      <c r="I9" s="10">
        <f>'Cumulative Acreages'!I10/'Cumulative Acreages'!$O10</f>
        <v>4.2454107612546026E-3</v>
      </c>
      <c r="J9" s="10">
        <f>'Cumulative Acreages'!J10/'Cumulative Acreages'!$O10</f>
        <v>7.7686153343967737E-2</v>
      </c>
      <c r="K9" s="10">
        <f>'Cumulative Acreages'!K10/'Cumulative Acreages'!$O10</f>
        <v>1.6050634042911297E-2</v>
      </c>
      <c r="L9" s="10">
        <f>'Cumulative Acreages'!L10/'Cumulative Acreages'!$O10</f>
        <v>7.3223201215647784E-4</v>
      </c>
      <c r="M9" s="10">
        <f>'Cumulative Acreages'!M10/'Cumulative Acreages'!$O10</f>
        <v>6.6030818784343701E-5</v>
      </c>
      <c r="O9" s="10">
        <f t="shared" si="1"/>
        <v>0.99999999999999978</v>
      </c>
      <c r="Q9" s="10">
        <f>'Cumulative Acreages'!C10/'Cumulative Acreages'!$O10</f>
        <v>3.9829084675990958E-2</v>
      </c>
      <c r="R9" s="10">
        <f>'Cumulative Acreages'!D10/'Cumulative Acreages'!$O10</f>
        <v>3.1907601904856711E-2</v>
      </c>
    </row>
    <row r="10" spans="1:18" x14ac:dyDescent="0.35">
      <c r="A10" t="s">
        <v>36</v>
      </c>
      <c r="B10">
        <v>55.446666666666658</v>
      </c>
      <c r="C10" s="10">
        <f>'Cumulative Acreages'!B11/'Cumulative Acreages'!$O11</f>
        <v>8.6001336837654701E-4</v>
      </c>
      <c r="D10" s="10">
        <f t="shared" si="0"/>
        <v>3.1638420339440906E-2</v>
      </c>
      <c r="E10" s="10">
        <f>'Cumulative Acreages'!E11/'Cumulative Acreages'!$O11</f>
        <v>1.7578481951948651E-3</v>
      </c>
      <c r="F10" s="10">
        <f>'Cumulative Acreages'!F11/'Cumulative Acreages'!$O11</f>
        <v>0.82912367265157016</v>
      </c>
      <c r="G10" s="10">
        <f>'Cumulative Acreages'!G11/'Cumulative Acreages'!$O11</f>
        <v>7.0981702822330614E-2</v>
      </c>
      <c r="H10" s="10">
        <f>'Cumulative Acreages'!H11/'Cumulative Acreages'!$O11</f>
        <v>3.9997969230542961E-3</v>
      </c>
      <c r="I10" s="10">
        <f>'Cumulative Acreages'!I11/'Cumulative Acreages'!$O11</f>
        <v>3.8928936323187747E-3</v>
      </c>
      <c r="J10" s="10">
        <f>'Cumulative Acreages'!J11/'Cumulative Acreages'!$O11</f>
        <v>4.0101186488192546E-2</v>
      </c>
      <c r="K10" s="10">
        <f>'Cumulative Acreages'!K11/'Cumulative Acreages'!$O11</f>
        <v>1.6704107438339257E-2</v>
      </c>
      <c r="L10" s="10">
        <f>'Cumulative Acreages'!L11/'Cumulative Acreages'!$O11</f>
        <v>8.6257346224400625E-4</v>
      </c>
      <c r="M10" s="10">
        <f>'Cumulative Acreages'!M11/'Cumulative Acreages'!$O11</f>
        <v>7.7784678937864208E-5</v>
      </c>
      <c r="O10" s="10">
        <f t="shared" si="1"/>
        <v>0.99999999999999989</v>
      </c>
      <c r="Q10" s="10">
        <f>'Cumulative Acreages'!C11/'Cumulative Acreages'!$O11</f>
        <v>1.5722161307775429E-2</v>
      </c>
      <c r="R10" s="10">
        <f>'Cumulative Acreages'!D11/'Cumulative Acreages'!$O11</f>
        <v>1.5916259031665481E-2</v>
      </c>
    </row>
    <row r="11" spans="1:18" x14ac:dyDescent="0.35">
      <c r="A11" t="s">
        <v>29</v>
      </c>
      <c r="B11">
        <v>19.446666666666669</v>
      </c>
      <c r="C11" s="10">
        <f>'Cumulative Acreages'!B12/'Cumulative Acreages'!$O12</f>
        <v>0</v>
      </c>
      <c r="D11" s="10">
        <f t="shared" si="0"/>
        <v>0.27851510050550726</v>
      </c>
      <c r="E11" s="10">
        <f>'Cumulative Acreages'!E12/'Cumulative Acreages'!$O12</f>
        <v>0</v>
      </c>
      <c r="F11" s="10">
        <f>'Cumulative Acreages'!F12/'Cumulative Acreages'!$O12</f>
        <v>0.10091370223718646</v>
      </c>
      <c r="G11" s="10">
        <f>'Cumulative Acreages'!G12/'Cumulative Acreages'!$O12</f>
        <v>0.25285499043758952</v>
      </c>
      <c r="H11" s="10">
        <f>'Cumulative Acreages'!H12/'Cumulative Acreages'!$O12</f>
        <v>2.881871221821132E-3</v>
      </c>
      <c r="I11" s="10">
        <f>'Cumulative Acreages'!I12/'Cumulative Acreages'!$O12</f>
        <v>0</v>
      </c>
      <c r="J11" s="10">
        <f>'Cumulative Acreages'!J12/'Cumulative Acreages'!$O12</f>
        <v>0.36483433559789558</v>
      </c>
      <c r="K11" s="10">
        <f>'Cumulative Acreages'!K12/'Cumulative Acreages'!$O12</f>
        <v>0</v>
      </c>
      <c r="L11" s="10">
        <f>'Cumulative Acreages'!L12/'Cumulative Acreages'!$O12</f>
        <v>0</v>
      </c>
      <c r="M11" s="10">
        <f>'Cumulative Acreages'!M12/'Cumulative Acreages'!$O12</f>
        <v>0</v>
      </c>
      <c r="O11" s="10">
        <f t="shared" si="1"/>
        <v>1</v>
      </c>
      <c r="Q11" s="10">
        <f>'Cumulative Acreages'!C12/'Cumulative Acreages'!$O12</f>
        <v>0.13933715415385534</v>
      </c>
      <c r="R11" s="10">
        <f>'Cumulative Acreages'!D12/'Cumulative Acreages'!$O12</f>
        <v>0.13917794635165193</v>
      </c>
    </row>
    <row r="12" spans="1:18" x14ac:dyDescent="0.35">
      <c r="A12" t="s">
        <v>28</v>
      </c>
      <c r="B12">
        <v>23.285</v>
      </c>
      <c r="C12" s="10">
        <f>'Cumulative Acreages'!B13/'Cumulative Acreages'!$O13</f>
        <v>0</v>
      </c>
      <c r="D12" s="10">
        <f t="shared" si="0"/>
        <v>0.31286688563225212</v>
      </c>
      <c r="E12" s="10">
        <f>'Cumulative Acreages'!E13/'Cumulative Acreages'!$O13</f>
        <v>1.0710371291401821E-2</v>
      </c>
      <c r="F12" s="10">
        <f>'Cumulative Acreages'!F13/'Cumulative Acreages'!$O13</f>
        <v>0.1973690074387553</v>
      </c>
      <c r="G12" s="10">
        <f>'Cumulative Acreages'!G13/'Cumulative Acreages'!$O13</f>
        <v>0.2700919244745385</v>
      </c>
      <c r="H12" s="10">
        <f>'Cumulative Acreages'!H13/'Cumulative Acreages'!$O13</f>
        <v>9.6823334690551745E-3</v>
      </c>
      <c r="I12" s="10">
        <f>'Cumulative Acreages'!I13/'Cumulative Acreages'!$O13</f>
        <v>0</v>
      </c>
      <c r="J12" s="10">
        <f>'Cumulative Acreages'!J13/'Cumulative Acreages'!$O13</f>
        <v>0.19927947769399709</v>
      </c>
      <c r="K12" s="10">
        <f>'Cumulative Acreages'!K13/'Cumulative Acreages'!$O13</f>
        <v>0</v>
      </c>
      <c r="L12" s="10">
        <f>'Cumulative Acreages'!L13/'Cumulative Acreages'!$O13</f>
        <v>0</v>
      </c>
      <c r="M12" s="10">
        <f>'Cumulative Acreages'!M13/'Cumulative Acreages'!$O13</f>
        <v>0</v>
      </c>
      <c r="O12" s="10">
        <f t="shared" si="1"/>
        <v>1</v>
      </c>
      <c r="Q12" s="10">
        <f>'Cumulative Acreages'!C13/'Cumulative Acreages'!$O13</f>
        <v>0.17570564431255029</v>
      </c>
      <c r="R12" s="10">
        <f>'Cumulative Acreages'!D13/'Cumulative Acreages'!$O13</f>
        <v>0.13716124131970184</v>
      </c>
    </row>
    <row r="13" spans="1:18" x14ac:dyDescent="0.35">
      <c r="A13" t="s">
        <v>30</v>
      </c>
      <c r="B13">
        <v>26.914999999999999</v>
      </c>
      <c r="C13" s="10">
        <f>'Cumulative Acreages'!B14/'Cumulative Acreages'!$O14</f>
        <v>2.3726436453033544E-4</v>
      </c>
      <c r="D13" s="10">
        <f t="shared" si="0"/>
        <v>0.21752629644193167</v>
      </c>
      <c r="E13" s="10">
        <f>'Cumulative Acreages'!E14/'Cumulative Acreages'!$O14</f>
        <v>4.7022128384110401E-3</v>
      </c>
      <c r="F13" s="10">
        <f>'Cumulative Acreages'!F14/'Cumulative Acreages'!$O14</f>
        <v>0.30177077690360016</v>
      </c>
      <c r="G13" s="10">
        <f>'Cumulative Acreages'!G14/'Cumulative Acreages'!$O14</f>
        <v>0.14445477526962786</v>
      </c>
      <c r="H13" s="10">
        <f>'Cumulative Acreages'!H14/'Cumulative Acreages'!$O14</f>
        <v>8.4372196096543037E-3</v>
      </c>
      <c r="I13" s="10">
        <f>'Cumulative Acreages'!I14/'Cumulative Acreages'!$O14</f>
        <v>0</v>
      </c>
      <c r="J13" s="10">
        <f>'Cumulative Acreages'!J14/'Cumulative Acreages'!$O14</f>
        <v>0.30040574061917436</v>
      </c>
      <c r="K13" s="10">
        <f>'Cumulative Acreages'!K14/'Cumulative Acreages'!$O14</f>
        <v>2.246571395307036E-2</v>
      </c>
      <c r="L13" s="10">
        <f>'Cumulative Acreages'!L14/'Cumulative Acreages'!$O14</f>
        <v>0</v>
      </c>
      <c r="M13" s="10">
        <f>'Cumulative Acreages'!M14/'Cumulative Acreages'!$O14</f>
        <v>0</v>
      </c>
      <c r="O13" s="10">
        <f t="shared" si="1"/>
        <v>1</v>
      </c>
      <c r="Q13" s="10">
        <f>'Cumulative Acreages'!C14/'Cumulative Acreages'!$O14</f>
        <v>0.12052399016001411</v>
      </c>
      <c r="R13" s="10">
        <f>'Cumulative Acreages'!D14/'Cumulative Acreages'!$O14</f>
        <v>9.7002306281917541E-2</v>
      </c>
    </row>
    <row r="14" spans="1:18" x14ac:dyDescent="0.35">
      <c r="A14" t="s">
        <v>5</v>
      </c>
      <c r="B14">
        <v>49.261666666666663</v>
      </c>
      <c r="C14" s="10">
        <f>'Cumulative Acreages'!B15/'Cumulative Acreages'!$O15</f>
        <v>4.9719616385559265E-3</v>
      </c>
      <c r="D14" s="10">
        <f t="shared" si="0"/>
        <v>8.7740487464243566E-2</v>
      </c>
      <c r="E14" s="10">
        <f>'Cumulative Acreages'!E15/'Cumulative Acreages'!$O15</f>
        <v>2.6639427363915548E-3</v>
      </c>
      <c r="F14" s="10">
        <f>'Cumulative Acreages'!F15/'Cumulative Acreages'!$O15</f>
        <v>0.60299537490063981</v>
      </c>
      <c r="G14" s="10">
        <f>'Cumulative Acreages'!G15/'Cumulative Acreages'!$O15</f>
        <v>8.8012888323676458E-2</v>
      </c>
      <c r="H14" s="10">
        <f>'Cumulative Acreages'!H15/'Cumulative Acreages'!$O15</f>
        <v>6.8151315032582149E-3</v>
      </c>
      <c r="I14" s="10">
        <f>'Cumulative Acreages'!I15/'Cumulative Acreages'!$O15</f>
        <v>3.6433030351732784E-3</v>
      </c>
      <c r="J14" s="10">
        <f>'Cumulative Acreages'!J15/'Cumulative Acreages'!$O15</f>
        <v>0.12010062718818663</v>
      </c>
      <c r="K14" s="10">
        <f>'Cumulative Acreages'!K15/'Cumulative Acreages'!$O15</f>
        <v>7.7886327667835042E-2</v>
      </c>
      <c r="L14" s="10">
        <f>'Cumulative Acreages'!L15/'Cumulative Acreages'!$O15</f>
        <v>4.6703504509188276E-3</v>
      </c>
      <c r="M14" s="10">
        <f>'Cumulative Acreages'!M15/'Cumulative Acreages'!$O15</f>
        <v>4.9960509112040145E-4</v>
      </c>
      <c r="O14" s="10">
        <f t="shared" si="1"/>
        <v>0.99999999999999944</v>
      </c>
      <c r="Q14" s="10">
        <f>'Cumulative Acreages'!C15/'Cumulative Acreages'!$O15</f>
        <v>4.8881559742538529E-2</v>
      </c>
      <c r="R14" s="10">
        <f>'Cumulative Acreages'!D15/'Cumulative Acreages'!$O15</f>
        <v>3.8858927721705044E-2</v>
      </c>
    </row>
    <row r="15" spans="1:18" x14ac:dyDescent="0.35">
      <c r="A15" t="s">
        <v>6</v>
      </c>
      <c r="B15">
        <v>55.249999999999986</v>
      </c>
      <c r="C15" s="10">
        <f>'Cumulative Acreages'!B16/'Cumulative Acreages'!$O16</f>
        <v>3.0776268094192538E-3</v>
      </c>
      <c r="D15" s="10">
        <f t="shared" si="0"/>
        <v>6.9485731669180914E-2</v>
      </c>
      <c r="E15" s="10">
        <f>'Cumulative Acreages'!E16/'Cumulative Acreages'!$O16</f>
        <v>2.7634932481805739E-3</v>
      </c>
      <c r="F15" s="10">
        <f>'Cumulative Acreages'!F16/'Cumulative Acreages'!$O16</f>
        <v>0.65889314613688621</v>
      </c>
      <c r="G15" s="10">
        <f>'Cumulative Acreages'!G16/'Cumulative Acreages'!$O16</f>
        <v>7.5907005030536615E-2</v>
      </c>
      <c r="H15" s="10">
        <f>'Cumulative Acreages'!H16/'Cumulative Acreages'!$O16</f>
        <v>6.574831169609067E-3</v>
      </c>
      <c r="I15" s="10">
        <f>'Cumulative Acreages'!I16/'Cumulative Acreages'!$O16</f>
        <v>4.2779660982205214E-3</v>
      </c>
      <c r="J15" s="10">
        <f>'Cumulative Acreages'!J16/'Cumulative Acreages'!$O16</f>
        <v>9.7890572240043119E-2</v>
      </c>
      <c r="K15" s="10">
        <f>'Cumulative Acreages'!K16/'Cumulative Acreages'!$O16</f>
        <v>7.6176547067981992E-2</v>
      </c>
      <c r="L15" s="10">
        <f>'Cumulative Acreages'!L16/'Cumulative Acreages'!$O16</f>
        <v>4.4742989978432124E-3</v>
      </c>
      <c r="M15" s="10">
        <f>'Cumulative Acreages'!M16/'Cumulative Acreages'!$O16</f>
        <v>4.7878153209858796E-4</v>
      </c>
      <c r="O15" s="10">
        <f t="shared" si="1"/>
        <v>1.0000000000000002</v>
      </c>
      <c r="Q15" s="10">
        <f>'Cumulative Acreages'!C16/'Cumulative Acreages'!$O16</f>
        <v>3.8428730772691343E-2</v>
      </c>
      <c r="R15" s="10">
        <f>'Cumulative Acreages'!D16/'Cumulative Acreages'!$O16</f>
        <v>3.1057000896489568E-2</v>
      </c>
    </row>
    <row r="16" spans="1:18" x14ac:dyDescent="0.35">
      <c r="A16" t="s">
        <v>7</v>
      </c>
      <c r="B16">
        <v>44.92</v>
      </c>
      <c r="C16" s="10">
        <f>'Cumulative Acreages'!B17/'Cumulative Acreages'!$O17</f>
        <v>2.9578933734635518E-3</v>
      </c>
      <c r="D16" s="10">
        <f t="shared" si="0"/>
        <v>6.6463202568495305E-2</v>
      </c>
      <c r="E16" s="10">
        <f>'Cumulative Acreages'!E17/'Cumulative Acreages'!$O17</f>
        <v>2.8059882906416047E-3</v>
      </c>
      <c r="F16" s="10">
        <f>'Cumulative Acreages'!F17/'Cumulative Acreages'!$O17</f>
        <v>0.66519053485076562</v>
      </c>
      <c r="G16" s="10">
        <f>'Cumulative Acreages'!G17/'Cumulative Acreages'!$O17</f>
        <v>7.4315490500260858E-2</v>
      </c>
      <c r="H16" s="10">
        <f>'Cumulative Acreages'!H17/'Cumulative Acreages'!$O17</f>
        <v>6.44176829943872E-3</v>
      </c>
      <c r="I16" s="10">
        <f>'Cumulative Acreages'!I17/'Cumulative Acreages'!$O17</f>
        <v>4.3626561709696043E-3</v>
      </c>
      <c r="J16" s="10">
        <f>'Cumulative Acreages'!J17/'Cumulative Acreages'!$O17</f>
        <v>9.5060114086510439E-2</v>
      </c>
      <c r="K16" s="10">
        <f>'Cumulative Acreages'!K17/'Cumulative Acreages'!$O17</f>
        <v>7.7355182160060029E-2</v>
      </c>
      <c r="L16" s="10">
        <f>'Cumulative Acreages'!L17/'Cumulative Acreages'!$O17</f>
        <v>4.5628758352768035E-3</v>
      </c>
      <c r="M16" s="10">
        <f>'Cumulative Acreages'!M17/'Cumulative Acreages'!$O17</f>
        <v>4.8429386411745132E-4</v>
      </c>
      <c r="O16" s="10">
        <f t="shared" si="1"/>
        <v>1.0000000000000002</v>
      </c>
      <c r="Q16" s="10">
        <f>'Cumulative Acreages'!C17/'Cumulative Acreages'!$O17</f>
        <v>3.7050702238605404E-2</v>
      </c>
      <c r="R16" s="10">
        <f>'Cumulative Acreages'!D17/'Cumulative Acreages'!$O17</f>
        <v>2.9412500329889908E-2</v>
      </c>
    </row>
    <row r="17" spans="1:18" x14ac:dyDescent="0.35">
      <c r="A17" t="s">
        <v>8</v>
      </c>
      <c r="B17">
        <v>59.969333333333338</v>
      </c>
      <c r="C17" s="10">
        <f>'Cumulative Acreages'!B18/'Cumulative Acreages'!$O18</f>
        <v>2.9511503378775142E-3</v>
      </c>
      <c r="D17" s="10">
        <f t="shared" si="0"/>
        <v>6.1087051274007639E-2</v>
      </c>
      <c r="E17" s="10">
        <f>'Cumulative Acreages'!E18/'Cumulative Acreages'!$O18</f>
        <v>2.7554025693042146E-3</v>
      </c>
      <c r="F17" s="10">
        <f>'Cumulative Acreages'!F18/'Cumulative Acreages'!$O18</f>
        <v>0.67613932937582011</v>
      </c>
      <c r="G17" s="10">
        <f>'Cumulative Acreages'!G18/'Cumulative Acreages'!$O18</f>
        <v>7.0681791095915714E-2</v>
      </c>
      <c r="H17" s="10">
        <f>'Cumulative Acreages'!H18/'Cumulative Acreages'!$O18</f>
        <v>6.4630622105238721E-3</v>
      </c>
      <c r="I17" s="10">
        <f>'Cumulative Acreages'!I18/'Cumulative Acreages'!$O18</f>
        <v>4.4536924038284173E-3</v>
      </c>
      <c r="J17" s="10">
        <f>'Cumulative Acreages'!J18/'Cumulative Acreages'!$O18</f>
        <v>9.1346666029585688E-2</v>
      </c>
      <c r="K17" s="10">
        <f>'Cumulative Acreages'!K18/'Cumulative Acreages'!$O18</f>
        <v>7.8969364919366042E-2</v>
      </c>
      <c r="L17" s="10">
        <f>'Cumulative Acreages'!L18/'Cumulative Acreages'!$O18</f>
        <v>4.6580900833787311E-3</v>
      </c>
      <c r="M17" s="10">
        <f>'Cumulative Acreages'!M18/'Cumulative Acreages'!$O18</f>
        <v>4.9439970039198212E-4</v>
      </c>
      <c r="O17" s="10">
        <f t="shared" si="1"/>
        <v>0.99999999999999989</v>
      </c>
      <c r="Q17" s="10">
        <f>'Cumulative Acreages'!C18/'Cumulative Acreages'!$O18</f>
        <v>3.4188960857887099E-2</v>
      </c>
      <c r="R17" s="10">
        <f>'Cumulative Acreages'!D18/'Cumulative Acreages'!$O18</f>
        <v>2.6898090416120544E-2</v>
      </c>
    </row>
    <row r="18" spans="1:18" x14ac:dyDescent="0.35">
      <c r="A18" t="s">
        <v>9</v>
      </c>
      <c r="B18">
        <v>61.234999999999999</v>
      </c>
      <c r="C18" s="10">
        <f>'Cumulative Acreages'!B19/'Cumulative Acreages'!$O19</f>
        <v>2.7977664864748935E-3</v>
      </c>
      <c r="D18" s="10">
        <f t="shared" si="0"/>
        <v>4.605157598658427E-2</v>
      </c>
      <c r="E18" s="10">
        <f>'Cumulative Acreages'!E19/'Cumulative Acreages'!$O19</f>
        <v>2.6746504266096224E-3</v>
      </c>
      <c r="F18" s="10">
        <f>'Cumulative Acreages'!F19/'Cumulative Acreages'!$O19</f>
        <v>0.71260139019597657</v>
      </c>
      <c r="G18" s="10">
        <f>'Cumulative Acreages'!G19/'Cumulative Acreages'!$O19</f>
        <v>6.1815527964706955E-2</v>
      </c>
      <c r="H18" s="10">
        <f>'Cumulative Acreages'!H19/'Cumulative Acreages'!$O19</f>
        <v>6.5990237616539629E-3</v>
      </c>
      <c r="I18" s="10">
        <f>'Cumulative Acreages'!I19/'Cumulative Acreages'!$O19</f>
        <v>4.716676280930818E-3</v>
      </c>
      <c r="J18" s="10">
        <f>'Cumulative Acreages'!J19/'Cumulative Acreages'!$O19</f>
        <v>7.3388418957844759E-2</v>
      </c>
      <c r="K18" s="10">
        <f>'Cumulative Acreages'!K19/'Cumulative Acreages'!$O19</f>
        <v>8.4022375527874948E-2</v>
      </c>
      <c r="L18" s="10">
        <f>'Cumulative Acreages'!L19/'Cumulative Acreages'!$O19</f>
        <v>4.8066614422006826E-3</v>
      </c>
      <c r="M18" s="10">
        <f>'Cumulative Acreages'!M19/'Cumulative Acreages'!$O19</f>
        <v>5.2593296914227306E-4</v>
      </c>
      <c r="O18" s="10">
        <f t="shared" si="1"/>
        <v>0.99999999999999978</v>
      </c>
      <c r="Q18" s="10">
        <f>'Cumulative Acreages'!C19/'Cumulative Acreages'!$O19</f>
        <v>2.6211010097997658E-2</v>
      </c>
      <c r="R18" s="10">
        <f>'Cumulative Acreages'!D19/'Cumulative Acreages'!$O19</f>
        <v>1.9840565888586608E-2</v>
      </c>
    </row>
    <row r="19" spans="1:18" x14ac:dyDescent="0.35">
      <c r="A19" t="s">
        <v>10</v>
      </c>
      <c r="B19">
        <v>60.588749999999983</v>
      </c>
      <c r="C19" s="10">
        <f>'Cumulative Acreages'!B20/'Cumulative Acreages'!$O20</f>
        <v>2.8592256856183385E-3</v>
      </c>
      <c r="D19" s="10">
        <f t="shared" si="0"/>
        <v>4.220544361999546E-2</v>
      </c>
      <c r="E19" s="10">
        <f>'Cumulative Acreages'!E20/'Cumulative Acreages'!$O20</f>
        <v>2.7760964864362533E-3</v>
      </c>
      <c r="F19" s="10">
        <f>'Cumulative Acreages'!F20/'Cumulative Acreages'!$O20</f>
        <v>0.7129709852497792</v>
      </c>
      <c r="G19" s="10">
        <f>'Cumulative Acreages'!G20/'Cumulative Acreages'!$O20</f>
        <v>5.9386594159527774E-2</v>
      </c>
      <c r="H19" s="10">
        <f>'Cumulative Acreages'!H20/'Cumulative Acreages'!$O20</f>
        <v>6.8095474183562264E-3</v>
      </c>
      <c r="I19" s="10">
        <f>'Cumulative Acreages'!I20/'Cumulative Acreages'!$O20</f>
        <v>4.7835299454367644E-3</v>
      </c>
      <c r="J19" s="10">
        <f>'Cumulative Acreages'!J20/'Cumulative Acreages'!$O20</f>
        <v>7.1654285035151449E-2</v>
      </c>
      <c r="K19" s="10">
        <f>'Cumulative Acreages'!K20/'Cumulative Acreages'!$O20</f>
        <v>9.0772710919501606E-2</v>
      </c>
      <c r="L19" s="10">
        <f>'Cumulative Acreages'!L20/'Cumulative Acreages'!$O20</f>
        <v>5.2101816843326204E-3</v>
      </c>
      <c r="M19" s="10">
        <f>'Cumulative Acreages'!M20/'Cumulative Acreages'!$O20</f>
        <v>5.7139979586421101E-4</v>
      </c>
      <c r="O19" s="10">
        <f t="shared" si="1"/>
        <v>0.99999999999999989</v>
      </c>
      <c r="Q19" s="10">
        <f>'Cumulative Acreages'!C20/'Cumulative Acreages'!$O20</f>
        <v>2.4071230535448799E-2</v>
      </c>
      <c r="R19" s="10">
        <f>'Cumulative Acreages'!D20/'Cumulative Acreages'!$O20</f>
        <v>1.8134213084546661E-2</v>
      </c>
    </row>
    <row r="20" spans="1:18" x14ac:dyDescent="0.35">
      <c r="A20" t="s">
        <v>11</v>
      </c>
      <c r="B20">
        <v>63.739230769230772</v>
      </c>
      <c r="C20" s="10">
        <f>'Cumulative Acreages'!B21/'Cumulative Acreages'!$O21</f>
        <v>2.7649712463024257E-3</v>
      </c>
      <c r="D20" s="10">
        <f t="shared" si="0"/>
        <v>3.4327188190497307E-2</v>
      </c>
      <c r="E20" s="10">
        <f>'Cumulative Acreages'!E21/'Cumulative Acreages'!$O21</f>
        <v>2.8160993603557924E-3</v>
      </c>
      <c r="F20" s="10">
        <f>'Cumulative Acreages'!F21/'Cumulative Acreages'!$O21</f>
        <v>0.72664111773553608</v>
      </c>
      <c r="G20" s="10">
        <f>'Cumulative Acreages'!G21/'Cumulative Acreages'!$O21</f>
        <v>5.6662784580157798E-2</v>
      </c>
      <c r="H20" s="10">
        <f>'Cumulative Acreages'!H21/'Cumulative Acreages'!$O21</f>
        <v>6.5044580874304781E-3</v>
      </c>
      <c r="I20" s="10">
        <f>'Cumulative Acreages'!I21/'Cumulative Acreages'!$O21</f>
        <v>4.9565853566392445E-3</v>
      </c>
      <c r="J20" s="10">
        <f>'Cumulative Acreages'!J21/'Cumulative Acreages'!$O21</f>
        <v>6.4888991778411176E-2</v>
      </c>
      <c r="K20" s="10">
        <f>'Cumulative Acreages'!K21/'Cumulative Acreages'!$O21</f>
        <v>9.4403607373099371E-2</v>
      </c>
      <c r="L20" s="10">
        <f>'Cumulative Acreages'!L21/'Cumulative Acreages'!$O21</f>
        <v>5.4387982815084779E-3</v>
      </c>
      <c r="M20" s="10">
        <f>'Cumulative Acreages'!M21/'Cumulative Acreages'!$O21</f>
        <v>5.9539801006191378E-4</v>
      </c>
      <c r="O20" s="10">
        <f t="shared" si="1"/>
        <v>1.0000000000000002</v>
      </c>
      <c r="Q20" s="10">
        <f>'Cumulative Acreages'!C21/'Cumulative Acreages'!$O21</f>
        <v>1.9801074483320431E-2</v>
      </c>
      <c r="R20" s="10">
        <f>'Cumulative Acreages'!D21/'Cumulative Acreages'!$O21</f>
        <v>1.4526113707176878E-2</v>
      </c>
    </row>
    <row r="21" spans="1:18" x14ac:dyDescent="0.35">
      <c r="A21" t="s">
        <v>12</v>
      </c>
      <c r="B21">
        <v>67.015714285714282</v>
      </c>
      <c r="C21" s="10">
        <f>'Cumulative Acreages'!B22/'Cumulative Acreages'!$O22</f>
        <v>2.7327762715089331E-3</v>
      </c>
      <c r="D21" s="10">
        <f t="shared" si="0"/>
        <v>3.1704631603897498E-2</v>
      </c>
      <c r="E21" s="10">
        <f>'Cumulative Acreages'!E22/'Cumulative Acreages'!$O22</f>
        <v>2.6994259024327419E-3</v>
      </c>
      <c r="F21" s="10">
        <f>'Cumulative Acreages'!F22/'Cumulative Acreages'!$O22</f>
        <v>0.73086590769374571</v>
      </c>
      <c r="G21" s="10">
        <f>'Cumulative Acreages'!G22/'Cumulative Acreages'!$O22</f>
        <v>5.5544695240288051E-2</v>
      </c>
      <c r="H21" s="10">
        <f>'Cumulative Acreages'!H22/'Cumulative Acreages'!$O22</f>
        <v>6.3685365749065158E-3</v>
      </c>
      <c r="I21" s="10">
        <f>'Cumulative Acreages'!I22/'Cumulative Acreages'!$O22</f>
        <v>4.8699731605898579E-3</v>
      </c>
      <c r="J21" s="10">
        <f>'Cumulative Acreages'!J22/'Cumulative Acreages'!$O22</f>
        <v>6.2415133269215467E-2</v>
      </c>
      <c r="K21" s="10">
        <f>'Cumulative Acreages'!K22/'Cumulative Acreages'!$O22</f>
        <v>9.6618650656152522E-2</v>
      </c>
      <c r="L21" s="10">
        <f>'Cumulative Acreages'!L22/'Cumulative Acreages'!$O22</f>
        <v>5.5736081179002276E-3</v>
      </c>
      <c r="M21" s="10">
        <f>'Cumulative Acreages'!M22/'Cumulative Acreages'!$O22</f>
        <v>6.0666150936258638E-4</v>
      </c>
      <c r="O21" s="10">
        <f t="shared" si="1"/>
        <v>1</v>
      </c>
      <c r="Q21" s="10">
        <f>'Cumulative Acreages'!C22/'Cumulative Acreages'!$O22</f>
        <v>1.8297872361498088E-2</v>
      </c>
      <c r="R21" s="10">
        <f>'Cumulative Acreages'!D22/'Cumulative Acreages'!$O22</f>
        <v>1.340675924239941E-2</v>
      </c>
    </row>
    <row r="22" spans="1:18" x14ac:dyDescent="0.35">
      <c r="A22" t="s">
        <v>13</v>
      </c>
      <c r="B22">
        <v>73.349999999999994</v>
      </c>
      <c r="C22" s="10">
        <f>'Cumulative Acreages'!B23/'Cumulative Acreages'!$O23</f>
        <v>2.7642425299673357E-3</v>
      </c>
      <c r="D22" s="10">
        <f t="shared" si="0"/>
        <v>3.0705613351666394E-2</v>
      </c>
      <c r="E22" s="10">
        <f>'Cumulative Acreages'!E23/'Cumulative Acreages'!$O23</f>
        <v>2.7650456958281332E-3</v>
      </c>
      <c r="F22" s="10">
        <f>'Cumulative Acreages'!F23/'Cumulative Acreages'!$O23</f>
        <v>0.73185347211985297</v>
      </c>
      <c r="G22" s="10">
        <f>'Cumulative Acreages'!G23/'Cumulative Acreages'!$O23</f>
        <v>5.4947704576227503E-2</v>
      </c>
      <c r="H22" s="10">
        <f>'Cumulative Acreages'!H23/'Cumulative Acreages'!$O23</f>
        <v>6.3960735036186931E-3</v>
      </c>
      <c r="I22" s="10">
        <f>'Cumulative Acreages'!I23/'Cumulative Acreages'!$O23</f>
        <v>5.0124345965851759E-3</v>
      </c>
      <c r="J22" s="10">
        <f>'Cumulative Acreages'!J23/'Cumulative Acreages'!$O23</f>
        <v>6.0776011874378949E-2</v>
      </c>
      <c r="K22" s="10">
        <f>'Cumulative Acreages'!K23/'Cumulative Acreages'!$O23</f>
        <v>9.8425762649187148E-2</v>
      </c>
      <c r="L22" s="10">
        <f>'Cumulative Acreages'!L23/'Cumulative Acreages'!$O23</f>
        <v>5.7366530033580877E-3</v>
      </c>
      <c r="M22" s="10">
        <f>'Cumulative Acreages'!M23/'Cumulative Acreages'!$O23</f>
        <v>6.1698609932966941E-4</v>
      </c>
      <c r="O22" s="10">
        <f t="shared" si="1"/>
        <v>1.0000000000000002</v>
      </c>
      <c r="Q22" s="10">
        <f>'Cumulative Acreages'!C23/'Cumulative Acreages'!$O23</f>
        <v>1.7742818166183439E-2</v>
      </c>
      <c r="R22" s="10">
        <f>'Cumulative Acreages'!D23/'Cumulative Acreages'!$O23</f>
        <v>1.2962795185482955E-2</v>
      </c>
    </row>
    <row r="23" spans="1:18" x14ac:dyDescent="0.35">
      <c r="A23" t="s">
        <v>39</v>
      </c>
      <c r="B23">
        <v>69.695999999999998</v>
      </c>
      <c r="C23" s="10">
        <f>'Cumulative Acreages'!B24/'Cumulative Acreages'!$O24</f>
        <v>2.7345125851244794E-3</v>
      </c>
      <c r="D23" s="10">
        <f t="shared" si="0"/>
        <v>3.072734621883897E-2</v>
      </c>
      <c r="E23" s="10">
        <f>'Cumulative Acreages'!E24/'Cumulative Acreages'!$O24</f>
        <v>2.7195055735698623E-3</v>
      </c>
      <c r="F23" s="10">
        <f>'Cumulative Acreages'!F24/'Cumulative Acreages'!$O24</f>
        <v>0.73198081215528121</v>
      </c>
      <c r="G23" s="10">
        <f>'Cumulative Acreages'!G24/'Cumulative Acreages'!$O24</f>
        <v>5.4952344684261085E-2</v>
      </c>
      <c r="H23" s="10">
        <f>'Cumulative Acreages'!H24/'Cumulative Acreages'!$O24</f>
        <v>6.2632405130676767E-3</v>
      </c>
      <c r="I23" s="10">
        <f>'Cumulative Acreages'!I24/'Cumulative Acreages'!$O24</f>
        <v>5.0247507549983144E-3</v>
      </c>
      <c r="J23" s="10">
        <f>'Cumulative Acreages'!J24/'Cumulative Acreages'!$O24</f>
        <v>6.0769363275335046E-2</v>
      </c>
      <c r="K23" s="10">
        <f>'Cumulative Acreages'!K24/'Cumulative Acreages'!$O24</f>
        <v>9.8458873476637343E-2</v>
      </c>
      <c r="L23" s="10">
        <f>'Cumulative Acreages'!L24/'Cumulative Acreages'!$O24</f>
        <v>5.7507486540422275E-3</v>
      </c>
      <c r="M23" s="10">
        <f>'Cumulative Acreages'!M24/'Cumulative Acreages'!$O24</f>
        <v>6.1850210884393326E-4</v>
      </c>
      <c r="O23" s="10">
        <f t="shared" si="1"/>
        <v>1</v>
      </c>
      <c r="Q23" s="10">
        <f>'Cumulative Acreages'!C24/'Cumulative Acreages'!$O24</f>
        <v>1.7742088881836045E-2</v>
      </c>
      <c r="R23" s="10">
        <f>'Cumulative Acreages'!D24/'Cumulative Acreages'!$O24</f>
        <v>1.2985257337002926E-2</v>
      </c>
    </row>
    <row r="24" spans="1:18" x14ac:dyDescent="0.35">
      <c r="A24" t="s">
        <v>14</v>
      </c>
      <c r="B24">
        <v>67.631999999999991</v>
      </c>
      <c r="C24" s="10">
        <f>'Cumulative Acreages'!B25/'Cumulative Acreages'!$O25</f>
        <v>2.7323568699852397E-3</v>
      </c>
      <c r="D24" s="10">
        <f t="shared" si="0"/>
        <v>2.9713012515344129E-2</v>
      </c>
      <c r="E24" s="10">
        <f>'Cumulative Acreages'!E25/'Cumulative Acreages'!$O25</f>
        <v>2.7474549650553675E-3</v>
      </c>
      <c r="F24" s="10">
        <f>'Cumulative Acreages'!F25/'Cumulative Acreages'!$O25</f>
        <v>0.73342855538845197</v>
      </c>
      <c r="G24" s="10">
        <f>'Cumulative Acreages'!G25/'Cumulative Acreages'!$O25</f>
        <v>5.4304644236105787E-2</v>
      </c>
      <c r="H24" s="10">
        <f>'Cumulative Acreages'!H25/'Cumulative Acreages'!$O25</f>
        <v>6.2510727759523821E-3</v>
      </c>
      <c r="I24" s="10">
        <f>'Cumulative Acreages'!I25/'Cumulative Acreages'!$O25</f>
        <v>5.0385365176297669E-3</v>
      </c>
      <c r="J24" s="10">
        <f>'Cumulative Acreages'!J25/'Cumulative Acreages'!$O25</f>
        <v>5.9380664874835988E-2</v>
      </c>
      <c r="K24" s="10">
        <f>'Cumulative Acreages'!K25/'Cumulative Acreages'!$O25</f>
        <v>0.10013422202803059</v>
      </c>
      <c r="L24" s="10">
        <f>'Cumulative Acreages'!L25/'Cumulative Acreages'!$O25</f>
        <v>5.638781578961658E-3</v>
      </c>
      <c r="M24" s="10">
        <f>'Cumulative Acreages'!M25/'Cumulative Acreages'!$O25</f>
        <v>6.3069824964726419E-4</v>
      </c>
      <c r="O24" s="10">
        <f t="shared" si="1"/>
        <v>1.0000000000000002</v>
      </c>
      <c r="Q24" s="10">
        <f>'Cumulative Acreages'!C25/'Cumulative Acreages'!$O25</f>
        <v>1.710114419854741E-2</v>
      </c>
      <c r="R24" s="10">
        <f>'Cumulative Acreages'!D25/'Cumulative Acreages'!$O25</f>
        <v>1.2611868316796719E-2</v>
      </c>
    </row>
    <row r="25" spans="1:18" x14ac:dyDescent="0.35">
      <c r="A25" t="s">
        <v>60</v>
      </c>
      <c r="B25">
        <v>70.62</v>
      </c>
      <c r="C25" s="10">
        <f>'Cumulative Acreages'!B26/'Cumulative Acreages'!$O26</f>
        <v>2.6483378390983851E-3</v>
      </c>
      <c r="D25" s="10">
        <f t="shared" si="0"/>
        <v>2.958494353068538E-2</v>
      </c>
      <c r="E25" s="10">
        <f>'Cumulative Acreages'!E26/'Cumulative Acreages'!$O26</f>
        <v>2.8516849817060638E-3</v>
      </c>
      <c r="F25" s="10">
        <f>'Cumulative Acreages'!F26/'Cumulative Acreages'!$O26</f>
        <v>0.73263850046769297</v>
      </c>
      <c r="G25" s="10">
        <f>'Cumulative Acreages'!G26/'Cumulative Acreages'!$O26</f>
        <v>5.3964027548039854E-2</v>
      </c>
      <c r="H25" s="10">
        <f>'Cumulative Acreages'!H26/'Cumulative Acreages'!$O26</f>
        <v>5.8186151459626596E-3</v>
      </c>
      <c r="I25" s="10">
        <f>'Cumulative Acreages'!I26/'Cumulative Acreages'!$O26</f>
        <v>5.2324511705362934E-3</v>
      </c>
      <c r="J25" s="10">
        <f>'Cumulative Acreages'!J26/'Cumulative Acreages'!$O26</f>
        <v>5.855160580505836E-2</v>
      </c>
      <c r="K25" s="10">
        <f>'Cumulative Acreages'!K26/'Cumulative Acreages'!$O26</f>
        <v>0.1022989951428159</v>
      </c>
      <c r="L25" s="10">
        <f>'Cumulative Acreages'!L26/'Cumulative Acreages'!$O26</f>
        <v>5.7562882507748003E-3</v>
      </c>
      <c r="M25" s="10">
        <f>'Cumulative Acreages'!M26/'Cumulative Acreages'!$O26</f>
        <v>6.5455011762920949E-4</v>
      </c>
      <c r="O25" s="10">
        <f t="shared" si="1"/>
        <v>0.99999999999999989</v>
      </c>
      <c r="Q25" s="10">
        <f>'Cumulative Acreages'!C26/'Cumulative Acreages'!$O26</f>
        <v>1.7160576865455149E-2</v>
      </c>
      <c r="R25" s="10">
        <f>'Cumulative Acreages'!D26/'Cumulative Acreages'!$O26</f>
        <v>1.2424366665230231E-2</v>
      </c>
    </row>
    <row r="26" spans="1:18" x14ac:dyDescent="0.35">
      <c r="A26" t="s">
        <v>16</v>
      </c>
      <c r="B26">
        <v>63.878125000000004</v>
      </c>
      <c r="C26" s="10">
        <f>'Cumulative Acreages'!B27/'Cumulative Acreages'!$O27</f>
        <v>2.5502633990908165E-3</v>
      </c>
      <c r="D26" s="10">
        <f t="shared" si="0"/>
        <v>2.9518293370858487E-2</v>
      </c>
      <c r="E26" s="10">
        <f>'Cumulative Acreages'!E27/'Cumulative Acreages'!$O27</f>
        <v>2.8303171462533742E-3</v>
      </c>
      <c r="F26" s="10">
        <f>'Cumulative Acreages'!F27/'Cumulative Acreages'!$O27</f>
        <v>0.7312421721778537</v>
      </c>
      <c r="G26" s="10">
        <f>'Cumulative Acreages'!G27/'Cumulative Acreages'!$O27</f>
        <v>5.3750900791129791E-2</v>
      </c>
      <c r="H26" s="10">
        <f>'Cumulative Acreages'!H27/'Cumulative Acreages'!$O27</f>
        <v>4.9579470649378267E-3</v>
      </c>
      <c r="I26" s="10">
        <f>'Cumulative Acreages'!I27/'Cumulative Acreages'!$O27</f>
        <v>5.3136707672951792E-3</v>
      </c>
      <c r="J26" s="10">
        <f>'Cumulative Acreages'!J27/'Cumulative Acreages'!$O27</f>
        <v>5.8018053450288501E-2</v>
      </c>
      <c r="K26" s="10">
        <f>'Cumulative Acreages'!K27/'Cumulative Acreages'!$O27</f>
        <v>0.10521284086732299</v>
      </c>
      <c r="L26" s="10">
        <f>'Cumulative Acreages'!L27/'Cumulative Acreages'!$O27</f>
        <v>5.9280748733384018E-3</v>
      </c>
      <c r="M26" s="10">
        <f>'Cumulative Acreages'!M27/'Cumulative Acreages'!$O27</f>
        <v>6.7746609163105197E-4</v>
      </c>
      <c r="O26" s="10">
        <f t="shared" si="1"/>
        <v>1</v>
      </c>
      <c r="Q26" s="10">
        <f>'Cumulative Acreages'!C27/'Cumulative Acreages'!$O27</f>
        <v>1.7099377641696785E-2</v>
      </c>
      <c r="R26" s="10">
        <f>'Cumulative Acreages'!D27/'Cumulative Acreages'!$O27</f>
        <v>1.2418915729161702E-2</v>
      </c>
    </row>
    <row r="27" spans="1:18" x14ac:dyDescent="0.35">
      <c r="A27" t="s">
        <v>17</v>
      </c>
      <c r="B27">
        <v>74</v>
      </c>
      <c r="C27" s="10">
        <f>'Cumulative Acreages'!B28/'Cumulative Acreages'!$O28</f>
        <v>1.687242714297434E-3</v>
      </c>
      <c r="D27" s="10">
        <f t="shared" si="0"/>
        <v>2.9377396219898065E-2</v>
      </c>
      <c r="E27" s="10">
        <f>'Cumulative Acreages'!E28/'Cumulative Acreages'!$O28</f>
        <v>2.874225827865869E-3</v>
      </c>
      <c r="F27" s="10">
        <f>'Cumulative Acreages'!F28/'Cumulative Acreages'!$O28</f>
        <v>0.73168260629490578</v>
      </c>
      <c r="G27" s="10">
        <f>'Cumulative Acreages'!G28/'Cumulative Acreages'!$O28</f>
        <v>5.3587373693847508E-2</v>
      </c>
      <c r="H27" s="10">
        <f>'Cumulative Acreages'!H28/'Cumulative Acreages'!$O28</f>
        <v>4.744307687038922E-3</v>
      </c>
      <c r="I27" s="10">
        <f>'Cumulative Acreages'!I28/'Cumulative Acreages'!$O28</f>
        <v>5.0800543738429684E-3</v>
      </c>
      <c r="J27" s="10">
        <f>'Cumulative Acreages'!J28/'Cumulative Acreages'!$O28</f>
        <v>5.7809809912507788E-2</v>
      </c>
      <c r="K27" s="10">
        <f>'Cumulative Acreages'!K28/'Cumulative Acreages'!$O28</f>
        <v>0.10645171201050857</v>
      </c>
      <c r="L27" s="10">
        <f>'Cumulative Acreages'!L28/'Cumulative Acreages'!$O28</f>
        <v>6.0144792310221134E-3</v>
      </c>
      <c r="M27" s="10">
        <f>'Cumulative Acreages'!M28/'Cumulative Acreages'!$O28</f>
        <v>6.9079203426482792E-4</v>
      </c>
      <c r="O27" s="10">
        <f t="shared" si="1"/>
        <v>0.99999999999999989</v>
      </c>
      <c r="Q27" s="10">
        <f>'Cumulative Acreages'!C28/'Cumulative Acreages'!$O28</f>
        <v>1.6983008844961799E-2</v>
      </c>
      <c r="R27" s="10">
        <f>'Cumulative Acreages'!D28/'Cumulative Acreages'!$O28</f>
        <v>1.2394387374936266E-2</v>
      </c>
    </row>
    <row r="28" spans="1:18" x14ac:dyDescent="0.35">
      <c r="A28" t="s">
        <v>18</v>
      </c>
      <c r="B28">
        <v>70.245000000000005</v>
      </c>
      <c r="C28" s="10">
        <f>'Cumulative Acreages'!B29/'Cumulative Acreages'!$O29</f>
        <v>1.6797698435979279E-3</v>
      </c>
      <c r="D28" s="10">
        <f t="shared" si="0"/>
        <v>2.9315422060403201E-2</v>
      </c>
      <c r="E28" s="10">
        <f>'Cumulative Acreages'!E29/'Cumulative Acreages'!$O29</f>
        <v>2.8779208450951878E-3</v>
      </c>
      <c r="F28" s="10">
        <f>'Cumulative Acreages'!F29/'Cumulative Acreages'!$O29</f>
        <v>0.73214217400519443</v>
      </c>
      <c r="G28" s="10">
        <f>'Cumulative Acreages'!G29/'Cumulative Acreages'!$O29</f>
        <v>5.356992923223125E-2</v>
      </c>
      <c r="H28" s="10">
        <f>'Cumulative Acreages'!H29/'Cumulative Acreages'!$O29</f>
        <v>4.7501892586065443E-3</v>
      </c>
      <c r="I28" s="10">
        <f>'Cumulative Acreages'!I29/'Cumulative Acreages'!$O29</f>
        <v>5.0723587062049364E-3</v>
      </c>
      <c r="J28" s="10">
        <f>'Cumulative Acreages'!J29/'Cumulative Acreages'!$O29</f>
        <v>5.7763128209772224E-2</v>
      </c>
      <c r="K28" s="10">
        <f>'Cumulative Acreages'!K29/'Cumulative Acreages'!$O29</f>
        <v>0.10611521648098539</v>
      </c>
      <c r="L28" s="10">
        <f>'Cumulative Acreages'!L29/'Cumulative Acreages'!$O29</f>
        <v>6.0222112624333368E-3</v>
      </c>
      <c r="M28" s="10">
        <f>'Cumulative Acreages'!M29/'Cumulative Acreages'!$O29</f>
        <v>6.916800954755157E-4</v>
      </c>
      <c r="O28" s="10">
        <f t="shared" si="1"/>
        <v>1</v>
      </c>
      <c r="Q28" s="10">
        <f>'Cumulative Acreages'!C29/'Cumulative Acreages'!$O29</f>
        <v>1.6941035757977934E-2</v>
      </c>
      <c r="R28" s="10">
        <f>'Cumulative Acreages'!D29/'Cumulative Acreages'!$O29</f>
        <v>1.2374386302425266E-2</v>
      </c>
    </row>
    <row r="29" spans="1:18" x14ac:dyDescent="0.35">
      <c r="A29" t="s">
        <v>20</v>
      </c>
      <c r="B29">
        <v>45.351111111111116</v>
      </c>
      <c r="C29" s="10">
        <f>'Cumulative Acreages'!B30/'Cumulative Acreages'!$O30</f>
        <v>1.054998419007268E-2</v>
      </c>
      <c r="D29" s="10">
        <f t="shared" si="0"/>
        <v>0.1468524180218814</v>
      </c>
      <c r="E29" s="10">
        <f>'Cumulative Acreages'!E30/'Cumulative Acreages'!$O30</f>
        <v>2.3655827867108347E-3</v>
      </c>
      <c r="F29" s="10">
        <f>'Cumulative Acreages'!F30/'Cumulative Acreages'!$O30</f>
        <v>0.42854097352253839</v>
      </c>
      <c r="G29" s="10">
        <f>'Cumulative Acreages'!G30/'Cumulative Acreages'!$O30</f>
        <v>0.12546804457075594</v>
      </c>
      <c r="H29" s="10">
        <f>'Cumulative Acreages'!H30/'Cumulative Acreages'!$O30</f>
        <v>7.5703563477804662E-3</v>
      </c>
      <c r="I29" s="10">
        <f>'Cumulative Acreages'!I30/'Cumulative Acreages'!$O30</f>
        <v>1.7706436335688468E-3</v>
      </c>
      <c r="J29" s="10">
        <f>'Cumulative Acreages'!J30/'Cumulative Acreages'!$O30</f>
        <v>0.18469480889651826</v>
      </c>
      <c r="K29" s="10">
        <f>'Cumulative Acreages'!K30/'Cumulative Acreages'!$O30</f>
        <v>8.6666628769103235E-2</v>
      </c>
      <c r="L29" s="10">
        <f>'Cumulative Acreages'!L30/'Cumulative Acreages'!$O30</f>
        <v>4.9493214836254544E-3</v>
      </c>
      <c r="M29" s="10">
        <f>'Cumulative Acreages'!M30/'Cumulative Acreages'!$O30</f>
        <v>5.7123777744435124E-4</v>
      </c>
      <c r="O29" s="10">
        <f t="shared" si="1"/>
        <v>0.99999999999999989</v>
      </c>
      <c r="Q29" s="10">
        <f>'Cumulative Acreages'!C30/'Cumulative Acreages'!$O30</f>
        <v>8.4141976486478406E-2</v>
      </c>
      <c r="R29" s="10">
        <f>'Cumulative Acreages'!D30/'Cumulative Acreages'!$O30</f>
        <v>6.2710441535402991E-2</v>
      </c>
    </row>
    <row r="30" spans="1:18" x14ac:dyDescent="0.35">
      <c r="A30" t="s">
        <v>21</v>
      </c>
      <c r="B30">
        <v>63.839999999999996</v>
      </c>
      <c r="C30" s="10">
        <f>'Cumulative Acreages'!B31/'Cumulative Acreages'!$O31</f>
        <v>1.6987208410765731E-2</v>
      </c>
      <c r="D30" s="10">
        <f t="shared" si="0"/>
        <v>9.8119627511331992E-2</v>
      </c>
      <c r="E30" s="10">
        <f>'Cumulative Acreages'!E31/'Cumulative Acreages'!$O31</f>
        <v>1.5478616084679813E-3</v>
      </c>
      <c r="F30" s="10">
        <f>'Cumulative Acreages'!F31/'Cumulative Acreages'!$O31</f>
        <v>0.50128292444629108</v>
      </c>
      <c r="G30" s="10">
        <f>'Cumulative Acreages'!G31/'Cumulative Acreages'!$O31</f>
        <v>0.11512744576782663</v>
      </c>
      <c r="H30" s="10">
        <f>'Cumulative Acreages'!H31/'Cumulative Acreages'!$O31</f>
        <v>8.5860600560621007E-3</v>
      </c>
      <c r="I30" s="10">
        <f>'Cumulative Acreages'!I31/'Cumulative Acreages'!$O31</f>
        <v>1.1258370594118478E-3</v>
      </c>
      <c r="J30" s="10">
        <f>'Cumulative Acreages'!J31/'Cumulative Acreages'!$O31</f>
        <v>0.16611464558436534</v>
      </c>
      <c r="K30" s="10">
        <f>'Cumulative Acreages'!K31/'Cumulative Acreages'!$O31</f>
        <v>8.3869246421438406E-2</v>
      </c>
      <c r="L30" s="10">
        <f>'Cumulative Acreages'!L31/'Cumulative Acreages'!$O31</f>
        <v>6.5374076769321929E-3</v>
      </c>
      <c r="M30" s="10">
        <f>'Cumulative Acreages'!M31/'Cumulative Acreages'!$O31</f>
        <v>7.017354571067782E-4</v>
      </c>
      <c r="O30" s="10">
        <f t="shared" si="1"/>
        <v>1</v>
      </c>
      <c r="Q30" s="10">
        <f>'Cumulative Acreages'!C31/'Cumulative Acreages'!$O31</f>
        <v>5.4964220987048139E-2</v>
      </c>
      <c r="R30" s="10">
        <f>'Cumulative Acreages'!D31/'Cumulative Acreages'!$O31</f>
        <v>4.315540652428386E-2</v>
      </c>
    </row>
    <row r="31" spans="1:18" x14ac:dyDescent="0.35">
      <c r="A31" t="s">
        <v>22</v>
      </c>
      <c r="B31">
        <v>61.037499999999994</v>
      </c>
      <c r="C31" s="10">
        <f>'Cumulative Acreages'!B32/'Cumulative Acreages'!$O32</f>
        <v>1.7030292091943174E-2</v>
      </c>
      <c r="D31" s="10">
        <f t="shared" si="0"/>
        <v>9.7613270884297734E-2</v>
      </c>
      <c r="E31" s="10">
        <f>'Cumulative Acreages'!E32/'Cumulative Acreages'!$O32</f>
        <v>1.5576168913390631E-3</v>
      </c>
      <c r="F31" s="10">
        <f>'Cumulative Acreages'!F32/'Cumulative Acreages'!$O32</f>
        <v>0.50332440184367921</v>
      </c>
      <c r="G31" s="10">
        <f>'Cumulative Acreages'!G32/'Cumulative Acreages'!$O32</f>
        <v>0.11435022410212065</v>
      </c>
      <c r="H31" s="10">
        <f>'Cumulative Acreages'!H32/'Cumulative Acreages'!$O32</f>
        <v>8.581918571114025E-3</v>
      </c>
      <c r="I31" s="10">
        <f>'Cumulative Acreages'!I32/'Cumulative Acreages'!$O32</f>
        <v>1.1329325638944352E-3</v>
      </c>
      <c r="J31" s="10">
        <f>'Cumulative Acreages'!J32/'Cumulative Acreages'!$O32</f>
        <v>0.16546567813397817</v>
      </c>
      <c r="K31" s="10">
        <f>'Cumulative Acreages'!K32/'Cumulative Acreages'!$O32</f>
        <v>8.3658897621440548E-2</v>
      </c>
      <c r="L31" s="10">
        <f>'Cumulative Acreages'!L32/'Cumulative Acreages'!$O32</f>
        <v>6.5786092034660652E-3</v>
      </c>
      <c r="M31" s="10">
        <f>'Cumulative Acreages'!M32/'Cumulative Acreages'!$O32</f>
        <v>7.0615809272697434E-4</v>
      </c>
      <c r="O31" s="10">
        <f t="shared" si="1"/>
        <v>1</v>
      </c>
      <c r="Q31" s="10">
        <f>'Cumulative Acreages'!C32/'Cumulative Acreages'!$O32</f>
        <v>5.4793162663010979E-2</v>
      </c>
      <c r="R31" s="10">
        <f>'Cumulative Acreages'!D32/'Cumulative Acreages'!$O32</f>
        <v>4.2820108221286755E-2</v>
      </c>
    </row>
    <row r="32" spans="1:18" x14ac:dyDescent="0.35">
      <c r="A32" t="s">
        <v>23</v>
      </c>
      <c r="B32">
        <v>61.331999999999994</v>
      </c>
      <c r="C32" s="10">
        <f>'Cumulative Acreages'!B33/'Cumulative Acreages'!$O33</f>
        <v>2.4479981078660683E-3</v>
      </c>
      <c r="D32" s="10">
        <f t="shared" si="0"/>
        <v>9.1046080564382487E-2</v>
      </c>
      <c r="E32" s="10">
        <f>'Cumulative Acreages'!E33/'Cumulative Acreages'!$O33</f>
        <v>2.3161178309630969E-3</v>
      </c>
      <c r="F32" s="10">
        <f>'Cumulative Acreages'!F33/'Cumulative Acreages'!$O33</f>
        <v>0.40082112366485606</v>
      </c>
      <c r="G32" s="10">
        <f>'Cumulative Acreages'!G33/'Cumulative Acreages'!$O33</f>
        <v>0.16476414251992916</v>
      </c>
      <c r="H32" s="10">
        <f>'Cumulative Acreages'!H33/'Cumulative Acreages'!$O33</f>
        <v>6.5662742116067698E-3</v>
      </c>
      <c r="I32" s="10">
        <f>'Cumulative Acreages'!I33/'Cumulative Acreages'!$O33</f>
        <v>2.458696818850943E-3</v>
      </c>
      <c r="J32" s="10">
        <f>'Cumulative Acreages'!J33/'Cumulative Acreages'!$O33</f>
        <v>0.16926539040588112</v>
      </c>
      <c r="K32" s="10">
        <f>'Cumulative Acreages'!K33/'Cumulative Acreages'!$O33</f>
        <v>0.14806929871394864</v>
      </c>
      <c r="L32" s="10">
        <f>'Cumulative Acreages'!L33/'Cumulative Acreages'!$O33</f>
        <v>1.1580414714115674E-2</v>
      </c>
      <c r="M32" s="10">
        <f>'Cumulative Acreages'!M33/'Cumulative Acreages'!$O33</f>
        <v>6.6446244759990147E-4</v>
      </c>
      <c r="O32" s="10">
        <f t="shared" si="1"/>
        <v>0.99999999999999989</v>
      </c>
      <c r="Q32" s="10">
        <f>'Cumulative Acreages'!C33/'Cumulative Acreages'!$O33</f>
        <v>5.2828300696375702E-2</v>
      </c>
      <c r="R32" s="10">
        <f>'Cumulative Acreages'!D33/'Cumulative Acreages'!$O33</f>
        <v>3.8217779868006785E-2</v>
      </c>
    </row>
    <row r="33" spans="1:18" x14ac:dyDescent="0.35">
      <c r="A33" t="s">
        <v>24</v>
      </c>
      <c r="B33">
        <v>65.52000000000001</v>
      </c>
      <c r="C33" s="10">
        <f>'Cumulative Acreages'!B34/'Cumulative Acreages'!$O34</f>
        <v>2.639328858901834E-3</v>
      </c>
      <c r="D33" s="10">
        <f t="shared" si="0"/>
        <v>8.4221835092066419E-2</v>
      </c>
      <c r="E33" s="10">
        <f>'Cumulative Acreages'!E34/'Cumulative Acreages'!$O34</f>
        <v>1.9495872256995892E-3</v>
      </c>
      <c r="F33" s="10">
        <f>'Cumulative Acreages'!F34/'Cumulative Acreages'!$O34</f>
        <v>0.40400711932097</v>
      </c>
      <c r="G33" s="10">
        <f>'Cumulative Acreages'!G34/'Cumulative Acreages'!$O34</f>
        <v>0.16701076990976454</v>
      </c>
      <c r="H33" s="10">
        <f>'Cumulative Acreages'!H34/'Cumulative Acreages'!$O34</f>
        <v>6.0706699465586803E-3</v>
      </c>
      <c r="I33" s="10">
        <f>'Cumulative Acreages'!I34/'Cumulative Acreages'!$O34</f>
        <v>2.6508637602421152E-3</v>
      </c>
      <c r="J33" s="10">
        <f>'Cumulative Acreages'!J34/'Cumulative Acreages'!$O34</f>
        <v>0.16250209604412963</v>
      </c>
      <c r="K33" s="10">
        <f>'Cumulative Acreages'!K34/'Cumulative Acreages'!$O34</f>
        <v>0.1577715734359913</v>
      </c>
      <c r="L33" s="10">
        <f>'Cumulative Acreages'!L34/'Cumulative Acreages'!$O34</f>
        <v>1.0459760870903233E-2</v>
      </c>
      <c r="M33" s="10">
        <f>'Cumulative Acreages'!M34/'Cumulative Acreages'!$O34</f>
        <v>7.1639553477257658E-4</v>
      </c>
      <c r="O33" s="10">
        <f t="shared" si="1"/>
        <v>0.99999999999999978</v>
      </c>
      <c r="Q33" s="10">
        <f>'Cumulative Acreages'!C34/'Cumulative Acreages'!$O34</f>
        <v>4.8576923857464892E-2</v>
      </c>
      <c r="R33" s="10">
        <f>'Cumulative Acreages'!D34/'Cumulative Acreages'!$O34</f>
        <v>3.5644911234601527E-2</v>
      </c>
    </row>
    <row r="34" spans="1:18" x14ac:dyDescent="0.35">
      <c r="A34" t="s">
        <v>25</v>
      </c>
      <c r="B34">
        <v>70.16</v>
      </c>
      <c r="C34" s="10">
        <f>'Cumulative Acreages'!B35/'Cumulative Acreages'!$O35</f>
        <v>4.6085949681176387E-3</v>
      </c>
      <c r="D34" s="10">
        <f t="shared" si="0"/>
        <v>5.5792310857642718E-2</v>
      </c>
      <c r="E34" s="10">
        <f>'Cumulative Acreages'!E35/'Cumulative Acreages'!$O35</f>
        <v>1.5186680976705076E-6</v>
      </c>
      <c r="F34" s="10">
        <f>'Cumulative Acreages'!F35/'Cumulative Acreages'!$O35</f>
        <v>0.36174367131438301</v>
      </c>
      <c r="G34" s="10">
        <f>'Cumulative Acreages'!G35/'Cumulative Acreages'!$O35</f>
        <v>0.15171696914079652</v>
      </c>
      <c r="H34" s="10">
        <f>'Cumulative Acreages'!H35/'Cumulative Acreages'!$O35</f>
        <v>3.5743525685381443E-3</v>
      </c>
      <c r="I34" s="10">
        <f>'Cumulative Acreages'!I35/'Cumulative Acreages'!$O35</f>
        <v>0</v>
      </c>
      <c r="J34" s="10">
        <f>'Cumulative Acreages'!J35/'Cumulative Acreages'!$O35</f>
        <v>0.18219702916021135</v>
      </c>
      <c r="K34" s="10">
        <f>'Cumulative Acreages'!K35/'Cumulative Acreages'!$O35</f>
        <v>0.22429881451696013</v>
      </c>
      <c r="L34" s="10">
        <f>'Cumulative Acreages'!L35/'Cumulative Acreages'!$O35</f>
        <v>1.5745208908310583E-2</v>
      </c>
      <c r="M34" s="10">
        <f>'Cumulative Acreages'!M35/'Cumulative Acreages'!$O35</f>
        <v>3.2152989694220479E-4</v>
      </c>
      <c r="O34" s="10">
        <f t="shared" si="1"/>
        <v>0.99999999999999978</v>
      </c>
      <c r="Q34" s="10">
        <f>'Cumulative Acreages'!C35/'Cumulative Acreages'!$O35</f>
        <v>2.8283554559270063E-2</v>
      </c>
      <c r="R34" s="10">
        <f>'Cumulative Acreages'!D35/'Cumulative Acreages'!$O35</f>
        <v>2.7508756298372659E-2</v>
      </c>
    </row>
    <row r="35" spans="1:18" x14ac:dyDescent="0.35">
      <c r="A35" t="s">
        <v>26</v>
      </c>
      <c r="B35">
        <v>59.79</v>
      </c>
      <c r="C35" s="10">
        <f>'Cumulative Acreages'!B36/'Cumulative Acreages'!$O36</f>
        <v>4.9237828782254869E-3</v>
      </c>
      <c r="D35" s="10">
        <f t="shared" si="0"/>
        <v>5.587481320801839E-2</v>
      </c>
      <c r="E35" s="10">
        <f>'Cumulative Acreages'!E36/'Cumulative Acreages'!$O36</f>
        <v>1.6225318190787997E-6</v>
      </c>
      <c r="F35" s="10">
        <f>'Cumulative Acreages'!F36/'Cumulative Acreages'!$O36</f>
        <v>0.3474767986369599</v>
      </c>
      <c r="G35" s="10">
        <f>'Cumulative Acreages'!G36/'Cumulative Acreages'!$O36</f>
        <v>0.15142210009373228</v>
      </c>
      <c r="H35" s="10">
        <f>'Cumulative Acreages'!H36/'Cumulative Acreages'!$O36</f>
        <v>2.7509706100287729E-3</v>
      </c>
      <c r="I35" s="10">
        <f>'Cumulative Acreages'!I36/'Cumulative Acreages'!$O36</f>
        <v>0</v>
      </c>
      <c r="J35" s="10">
        <f>'Cumulative Acreages'!J36/'Cumulative Acreages'!$O36</f>
        <v>0.1868435603899791</v>
      </c>
      <c r="K35" s="10">
        <f>'Cumulative Acreages'!K36/'Cumulative Acreages'!$O36</f>
        <v>0.2346039190942768</v>
      </c>
      <c r="L35" s="10">
        <f>'Cumulative Acreages'!L36/'Cumulative Acreages'!$O36</f>
        <v>1.5758912804768075E-2</v>
      </c>
      <c r="M35" s="10">
        <f>'Cumulative Acreages'!M36/'Cumulative Acreages'!$O36</f>
        <v>3.4351975219212231E-4</v>
      </c>
      <c r="O35" s="10">
        <f t="shared" si="1"/>
        <v>1</v>
      </c>
      <c r="Q35" s="10">
        <f>'Cumulative Acreages'!C36/'Cumulative Acreages'!$O36</f>
        <v>2.8181502901441391E-2</v>
      </c>
      <c r="R35" s="10">
        <f>'Cumulative Acreages'!D36/'Cumulative Acreages'!$O36</f>
        <v>2.7693310306576995E-2</v>
      </c>
    </row>
    <row r="36" spans="1:18" x14ac:dyDescent="0.35">
      <c r="A36" t="s">
        <v>38</v>
      </c>
      <c r="B36">
        <v>63.742500000000007</v>
      </c>
      <c r="C36" s="10">
        <f>'Cumulative Acreages'!B37/'Cumulative Acreages'!$O37</f>
        <v>0</v>
      </c>
      <c r="D36" s="10">
        <f t="shared" si="0"/>
        <v>0</v>
      </c>
      <c r="E36" s="10">
        <f>'Cumulative Acreages'!E37/'Cumulative Acreages'!$O37</f>
        <v>0</v>
      </c>
      <c r="F36" s="10">
        <f>'Cumulative Acreages'!F37/'Cumulative Acreages'!$O37</f>
        <v>1</v>
      </c>
      <c r="G36" s="10">
        <f>'Cumulative Acreages'!G37/'Cumulative Acreages'!$O37</f>
        <v>0</v>
      </c>
      <c r="H36" s="10">
        <f>'Cumulative Acreages'!H37/'Cumulative Acreages'!$O37</f>
        <v>0</v>
      </c>
      <c r="I36" s="10">
        <f>'Cumulative Acreages'!I37/'Cumulative Acreages'!$O37</f>
        <v>0</v>
      </c>
      <c r="J36" s="10">
        <f>'Cumulative Acreages'!J37/'Cumulative Acreages'!$O37</f>
        <v>0</v>
      </c>
      <c r="K36" s="10">
        <f>'Cumulative Acreages'!K37/'Cumulative Acreages'!$O37</f>
        <v>0</v>
      </c>
      <c r="L36" s="10">
        <f>'Cumulative Acreages'!L37/'Cumulative Acreages'!$O37</f>
        <v>0</v>
      </c>
      <c r="M36" s="10">
        <f>'Cumulative Acreages'!M37/'Cumulative Acreages'!$O37</f>
        <v>0</v>
      </c>
      <c r="O36" s="10">
        <f t="shared" si="1"/>
        <v>1</v>
      </c>
      <c r="Q36" s="10">
        <f>'Cumulative Acreages'!C37/'Cumulative Acreages'!$O37</f>
        <v>0</v>
      </c>
      <c r="R36" s="10">
        <f>'Cumulative Acreages'!D37/'Cumulative Acreages'!$O37</f>
        <v>0</v>
      </c>
    </row>
  </sheetData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1DAB7-CE4A-4CFD-9ED7-958E450D9F6C}">
  <dimension ref="A1:M76"/>
  <sheetViews>
    <sheetView workbookViewId="0">
      <selection activeCell="E5" sqref="E5"/>
    </sheetView>
  </sheetViews>
  <sheetFormatPr defaultRowHeight="14.5" x14ac:dyDescent="0.35"/>
  <cols>
    <col min="1" max="1" width="12.90625" bestFit="1" customWidth="1"/>
    <col min="2" max="2" width="11.81640625" bestFit="1" customWidth="1"/>
    <col min="3" max="3" width="14.81640625" bestFit="1" customWidth="1"/>
    <col min="4" max="7" width="11.81640625" bestFit="1" customWidth="1"/>
    <col min="8" max="8" width="15" bestFit="1" customWidth="1"/>
    <col min="9" max="9" width="22.26953125" bestFit="1" customWidth="1"/>
    <col min="10" max="10" width="12.6328125" bestFit="1" customWidth="1"/>
    <col min="11" max="11" width="11.81640625" bestFit="1" customWidth="1"/>
    <col min="12" max="12" width="12.1796875" bestFit="1" customWidth="1"/>
    <col min="13" max="13" width="13.90625" bestFit="1" customWidth="1"/>
  </cols>
  <sheetData>
    <row r="1" spans="1:13" x14ac:dyDescent="0.35">
      <c r="A1" t="s">
        <v>45</v>
      </c>
      <c r="B1" t="s">
        <v>62</v>
      </c>
      <c r="C1" t="s">
        <v>47</v>
      </c>
      <c r="D1" t="s">
        <v>61</v>
      </c>
      <c r="E1" t="s">
        <v>51</v>
      </c>
      <c r="F1" t="s">
        <v>52</v>
      </c>
      <c r="G1" t="s">
        <v>53</v>
      </c>
      <c r="H1" t="s">
        <v>54</v>
      </c>
      <c r="I1" t="s">
        <v>55</v>
      </c>
      <c r="J1" t="s">
        <v>56</v>
      </c>
      <c r="K1" t="s">
        <v>57</v>
      </c>
      <c r="L1" t="s">
        <v>58</v>
      </c>
      <c r="M1" t="s">
        <v>59</v>
      </c>
    </row>
    <row r="2" spans="1:13" x14ac:dyDescent="0.35">
      <c r="A2" t="s">
        <v>19</v>
      </c>
      <c r="B2">
        <v>47.251249999999999</v>
      </c>
      <c r="C2" s="10">
        <v>3.7449640014239913E-4</v>
      </c>
      <c r="D2" s="10">
        <v>0.1630198571003787</v>
      </c>
      <c r="E2" s="10">
        <v>4.1257184372563817E-3</v>
      </c>
      <c r="F2" s="10">
        <v>0.24129731408293251</v>
      </c>
      <c r="G2" s="10">
        <v>0.1776793278018878</v>
      </c>
      <c r="H2" s="10">
        <v>1.7467807626892332E-3</v>
      </c>
      <c r="I2" s="10">
        <v>0</v>
      </c>
      <c r="J2" s="10">
        <v>0.36628474209012868</v>
      </c>
      <c r="K2" s="10">
        <v>4.0822647656863838E-2</v>
      </c>
      <c r="L2" s="10">
        <v>4.5332440924785297E-3</v>
      </c>
      <c r="M2" s="10">
        <v>1.1587157524193615E-4</v>
      </c>
    </row>
    <row r="3" spans="1:13" x14ac:dyDescent="0.35">
      <c r="A3" t="s">
        <v>34</v>
      </c>
      <c r="B3">
        <v>36.813333333333333</v>
      </c>
      <c r="C3" s="10">
        <v>8.8760672814123859E-4</v>
      </c>
      <c r="D3" s="10">
        <v>9.0959937024437443E-2</v>
      </c>
      <c r="E3" s="10">
        <v>1.9186652364724314E-3</v>
      </c>
      <c r="F3" s="10">
        <v>0.53217132806884093</v>
      </c>
      <c r="G3" s="10">
        <v>0.15787839333247966</v>
      </c>
      <c r="H3" s="10">
        <v>3.3640407318031381E-3</v>
      </c>
      <c r="I3" s="10">
        <v>0</v>
      </c>
      <c r="J3" s="10">
        <v>0.19848047717158379</v>
      </c>
      <c r="K3" s="10">
        <v>0</v>
      </c>
      <c r="L3" s="10">
        <v>1.4339551706241247E-2</v>
      </c>
      <c r="M3" s="10">
        <v>0</v>
      </c>
    </row>
    <row r="4" spans="1:13" x14ac:dyDescent="0.35">
      <c r="A4" t="s">
        <v>27</v>
      </c>
      <c r="B4">
        <v>71.385000000000005</v>
      </c>
      <c r="C4" s="10">
        <v>5.0840644831572544E-2</v>
      </c>
      <c r="D4" s="10">
        <v>1.1840924621217348E-2</v>
      </c>
      <c r="E4" s="10">
        <v>1.7721191483259632E-4</v>
      </c>
      <c r="F4" s="10">
        <v>0.88807387243623426</v>
      </c>
      <c r="G4" s="10">
        <v>1.2587714484646201E-2</v>
      </c>
      <c r="H4" s="10">
        <v>1.0947205118739062E-2</v>
      </c>
      <c r="I4" s="10">
        <v>0</v>
      </c>
      <c r="J4" s="10">
        <v>1.546862395880395E-2</v>
      </c>
      <c r="K4" s="10">
        <v>8.2596001934037346E-3</v>
      </c>
      <c r="L4" s="10">
        <v>5.8792712607378956E-4</v>
      </c>
      <c r="M4" s="10">
        <v>1.2162753144765142E-3</v>
      </c>
    </row>
    <row r="5" spans="1:13" x14ac:dyDescent="0.35">
      <c r="A5" t="s">
        <v>37</v>
      </c>
      <c r="B5">
        <v>47.085000000000001</v>
      </c>
      <c r="C5" s="10">
        <v>0</v>
      </c>
      <c r="D5" s="10">
        <v>9.2128089076495806E-2</v>
      </c>
      <c r="E5" s="10">
        <v>0</v>
      </c>
      <c r="F5" s="10">
        <v>0.66245339843759743</v>
      </c>
      <c r="G5" s="10">
        <v>9.1657190666971186E-2</v>
      </c>
      <c r="H5" s="10">
        <v>1.2871325228572511E-2</v>
      </c>
      <c r="I5" s="10">
        <v>2.1892796927875165E-2</v>
      </c>
      <c r="J5" s="10">
        <v>0.11427690990645251</v>
      </c>
      <c r="K5" s="10">
        <v>4.7202897560354251E-3</v>
      </c>
      <c r="L5" s="10">
        <v>0</v>
      </c>
      <c r="M5" s="10">
        <v>0</v>
      </c>
    </row>
    <row r="6" spans="1:13" x14ac:dyDescent="0.35">
      <c r="A6" t="s">
        <v>32</v>
      </c>
      <c r="B6">
        <v>27.603636363636362</v>
      </c>
      <c r="C6" s="10">
        <v>0</v>
      </c>
      <c r="D6" s="10">
        <v>0.1846811480316326</v>
      </c>
      <c r="E6" s="10">
        <v>0</v>
      </c>
      <c r="F6" s="10">
        <v>0.19975962596186919</v>
      </c>
      <c r="G6" s="10">
        <v>0.22808714415905085</v>
      </c>
      <c r="H6" s="10">
        <v>1.8732007716909084E-3</v>
      </c>
      <c r="I6" s="10">
        <v>0</v>
      </c>
      <c r="J6" s="10">
        <v>0.36072785693035764</v>
      </c>
      <c r="K6" s="10">
        <v>1.9366104346099162E-2</v>
      </c>
      <c r="L6" s="10">
        <v>5.4816518693421232E-3</v>
      </c>
      <c r="M6" s="10">
        <v>2.3267929957632578E-5</v>
      </c>
    </row>
    <row r="7" spans="1:13" x14ac:dyDescent="0.35">
      <c r="A7" t="s">
        <v>33</v>
      </c>
      <c r="B7">
        <v>28.62</v>
      </c>
      <c r="C7" s="10">
        <v>0</v>
      </c>
      <c r="D7" s="10">
        <v>0.17955629177311158</v>
      </c>
      <c r="E7" s="10">
        <v>0</v>
      </c>
      <c r="F7" s="10">
        <v>0.20961656139427509</v>
      </c>
      <c r="G7" s="10">
        <v>0.22864102428301905</v>
      </c>
      <c r="H7" s="10">
        <v>1.9656319572699935E-3</v>
      </c>
      <c r="I7" s="10">
        <v>0</v>
      </c>
      <c r="J7" s="10">
        <v>0.35412223107361818</v>
      </c>
      <c r="K7" s="10">
        <v>2.0321705054688655E-2</v>
      </c>
      <c r="L7" s="10">
        <v>5.7521384017375438E-3</v>
      </c>
      <c r="M7" s="10">
        <v>2.4416062279836197E-5</v>
      </c>
    </row>
    <row r="8" spans="1:13" x14ac:dyDescent="0.35">
      <c r="A8" t="s">
        <v>35</v>
      </c>
      <c r="B8">
        <v>40.342000000000006</v>
      </c>
      <c r="C8" s="10">
        <v>1.2392755572087177E-3</v>
      </c>
      <c r="D8" s="10">
        <v>7.1736686580847669E-2</v>
      </c>
      <c r="E8" s="10">
        <v>1.4922238828036852E-3</v>
      </c>
      <c r="F8" s="10">
        <v>0.74135176345835552</v>
      </c>
      <c r="G8" s="10">
        <v>8.1365825201336256E-2</v>
      </c>
      <c r="H8" s="10">
        <v>4.0337643403735354E-3</v>
      </c>
      <c r="I8" s="10">
        <v>4.2454107612546026E-3</v>
      </c>
      <c r="J8" s="10">
        <v>7.7686153343967737E-2</v>
      </c>
      <c r="K8" s="10">
        <v>1.6050634042911297E-2</v>
      </c>
      <c r="L8" s="10">
        <v>7.3223201215647784E-4</v>
      </c>
      <c r="M8" s="10">
        <v>6.6030818784343701E-5</v>
      </c>
    </row>
    <row r="9" spans="1:13" x14ac:dyDescent="0.35">
      <c r="A9" t="s">
        <v>36</v>
      </c>
      <c r="B9">
        <v>55.446666666666658</v>
      </c>
      <c r="C9" s="10">
        <v>8.6001336837654701E-4</v>
      </c>
      <c r="D9" s="10">
        <v>3.1638420339440906E-2</v>
      </c>
      <c r="E9" s="10">
        <v>1.7578481951948651E-3</v>
      </c>
      <c r="F9" s="10">
        <v>0.82912367265157016</v>
      </c>
      <c r="G9" s="10">
        <v>7.0981702822330614E-2</v>
      </c>
      <c r="H9" s="10">
        <v>3.9997969230542961E-3</v>
      </c>
      <c r="I9" s="10">
        <v>3.8928936323187747E-3</v>
      </c>
      <c r="J9" s="10">
        <v>4.0101186488192546E-2</v>
      </c>
      <c r="K9" s="10">
        <v>1.6704107438339257E-2</v>
      </c>
      <c r="L9" s="10">
        <v>8.6257346224400625E-4</v>
      </c>
      <c r="M9" s="10">
        <v>7.7784678937864208E-5</v>
      </c>
    </row>
    <row r="10" spans="1:13" x14ac:dyDescent="0.35">
      <c r="A10" t="s">
        <v>29</v>
      </c>
      <c r="B10">
        <v>19.446666666666669</v>
      </c>
      <c r="C10" s="10">
        <v>0</v>
      </c>
      <c r="D10" s="10">
        <v>0.27851510050550726</v>
      </c>
      <c r="E10" s="10">
        <v>0</v>
      </c>
      <c r="F10" s="10">
        <v>0.10091370223718646</v>
      </c>
      <c r="G10" s="10">
        <v>0.25285499043758952</v>
      </c>
      <c r="H10" s="10">
        <v>2.881871221821132E-3</v>
      </c>
      <c r="I10" s="10">
        <v>0</v>
      </c>
      <c r="J10" s="10">
        <v>0.36483433559789558</v>
      </c>
      <c r="K10" s="10">
        <v>0</v>
      </c>
      <c r="L10" s="10">
        <v>0</v>
      </c>
      <c r="M10" s="10">
        <v>0</v>
      </c>
    </row>
    <row r="11" spans="1:13" x14ac:dyDescent="0.35">
      <c r="A11" t="s">
        <v>28</v>
      </c>
      <c r="B11">
        <v>23.285</v>
      </c>
      <c r="C11" s="10">
        <v>0</v>
      </c>
      <c r="D11" s="10">
        <v>0.31286688563225212</v>
      </c>
      <c r="E11" s="10">
        <v>1.0710371291401821E-2</v>
      </c>
      <c r="F11" s="10">
        <v>0.1973690074387553</v>
      </c>
      <c r="G11" s="10">
        <v>0.2700919244745385</v>
      </c>
      <c r="H11" s="10">
        <v>9.6823334690551745E-3</v>
      </c>
      <c r="I11" s="10">
        <v>0</v>
      </c>
      <c r="J11" s="10">
        <v>0.19927947769399709</v>
      </c>
      <c r="K11" s="10">
        <v>0</v>
      </c>
      <c r="L11" s="10">
        <v>0</v>
      </c>
      <c r="M11" s="10">
        <v>0</v>
      </c>
    </row>
    <row r="12" spans="1:13" x14ac:dyDescent="0.35">
      <c r="A12" t="s">
        <v>30</v>
      </c>
      <c r="B12">
        <v>26.914999999999999</v>
      </c>
      <c r="C12" s="10">
        <v>2.3726436453033544E-4</v>
      </c>
      <c r="D12" s="10">
        <v>0.21752629644193167</v>
      </c>
      <c r="E12" s="10">
        <v>4.7022128384110401E-3</v>
      </c>
      <c r="F12" s="10">
        <v>0.30177077690360016</v>
      </c>
      <c r="G12" s="10">
        <v>0.14445477526962786</v>
      </c>
      <c r="H12" s="10">
        <v>8.4372196096543037E-3</v>
      </c>
      <c r="I12" s="10">
        <v>0</v>
      </c>
      <c r="J12" s="10">
        <v>0.30040574061917436</v>
      </c>
      <c r="K12" s="10">
        <v>2.246571395307036E-2</v>
      </c>
      <c r="L12" s="10">
        <v>0</v>
      </c>
      <c r="M12" s="10">
        <v>0</v>
      </c>
    </row>
    <row r="13" spans="1:13" x14ac:dyDescent="0.35">
      <c r="A13" t="s">
        <v>5</v>
      </c>
      <c r="B13">
        <v>49.261666666666663</v>
      </c>
      <c r="C13" s="10">
        <v>4.9719616385559265E-3</v>
      </c>
      <c r="D13" s="10">
        <v>8.7740487464243566E-2</v>
      </c>
      <c r="E13" s="10">
        <v>2.6639427363915548E-3</v>
      </c>
      <c r="F13" s="10">
        <v>0.60299537490063981</v>
      </c>
      <c r="G13" s="10">
        <v>8.8012888323676458E-2</v>
      </c>
      <c r="H13" s="10">
        <v>6.8151315032582149E-3</v>
      </c>
      <c r="I13" s="10">
        <v>3.6433030351732784E-3</v>
      </c>
      <c r="J13" s="10">
        <v>0.12010062718818663</v>
      </c>
      <c r="K13" s="10">
        <v>7.7886327667835042E-2</v>
      </c>
      <c r="L13" s="10">
        <v>4.6703504509188276E-3</v>
      </c>
      <c r="M13" s="10">
        <v>4.9960509112040145E-4</v>
      </c>
    </row>
    <row r="14" spans="1:13" x14ac:dyDescent="0.35">
      <c r="A14" t="s">
        <v>6</v>
      </c>
      <c r="B14">
        <v>55.249999999999986</v>
      </c>
      <c r="C14" s="10">
        <v>3.0776268094192538E-3</v>
      </c>
      <c r="D14" s="10">
        <v>6.9485731669180914E-2</v>
      </c>
      <c r="E14" s="10">
        <v>2.7634932481805739E-3</v>
      </c>
      <c r="F14" s="10">
        <v>0.65889314613688621</v>
      </c>
      <c r="G14" s="10">
        <v>7.5907005030536615E-2</v>
      </c>
      <c r="H14" s="10">
        <v>6.574831169609067E-3</v>
      </c>
      <c r="I14" s="10">
        <v>4.2779660982205214E-3</v>
      </c>
      <c r="J14" s="10">
        <v>9.7890572240043119E-2</v>
      </c>
      <c r="K14" s="10">
        <v>7.6176547067981992E-2</v>
      </c>
      <c r="L14" s="10">
        <v>4.4742989978432124E-3</v>
      </c>
      <c r="M14" s="10">
        <v>4.7878153209858796E-4</v>
      </c>
    </row>
    <row r="15" spans="1:13" x14ac:dyDescent="0.35">
      <c r="A15" t="s">
        <v>7</v>
      </c>
      <c r="B15">
        <v>44.92</v>
      </c>
      <c r="C15" s="10">
        <v>2.9578933734635518E-3</v>
      </c>
      <c r="D15" s="10">
        <v>6.6463202568495305E-2</v>
      </c>
      <c r="E15" s="10">
        <v>2.8059882906416047E-3</v>
      </c>
      <c r="F15" s="10">
        <v>0.66519053485076562</v>
      </c>
      <c r="G15" s="10">
        <v>7.4315490500260858E-2</v>
      </c>
      <c r="H15" s="10">
        <v>6.44176829943872E-3</v>
      </c>
      <c r="I15" s="10">
        <v>4.3626561709696043E-3</v>
      </c>
      <c r="J15" s="10">
        <v>9.5060114086510439E-2</v>
      </c>
      <c r="K15" s="10">
        <v>7.7355182160060029E-2</v>
      </c>
      <c r="L15" s="10">
        <v>4.5628758352768035E-3</v>
      </c>
      <c r="M15" s="10">
        <v>4.8429386411745132E-4</v>
      </c>
    </row>
    <row r="16" spans="1:13" x14ac:dyDescent="0.35">
      <c r="A16" t="s">
        <v>8</v>
      </c>
      <c r="B16">
        <v>59.969333333333338</v>
      </c>
      <c r="C16" s="10">
        <v>2.9511503378775142E-3</v>
      </c>
      <c r="D16" s="10">
        <v>6.1087051274007639E-2</v>
      </c>
      <c r="E16" s="10">
        <v>2.7554025693042146E-3</v>
      </c>
      <c r="F16" s="10">
        <v>0.67613932937582011</v>
      </c>
      <c r="G16" s="10">
        <v>7.0681791095915714E-2</v>
      </c>
      <c r="H16" s="10">
        <v>6.4630622105238721E-3</v>
      </c>
      <c r="I16" s="10">
        <v>4.4536924038284173E-3</v>
      </c>
      <c r="J16" s="10">
        <v>9.1346666029585688E-2</v>
      </c>
      <c r="K16" s="10">
        <v>7.8969364919366042E-2</v>
      </c>
      <c r="L16" s="10">
        <v>4.6580900833787311E-3</v>
      </c>
      <c r="M16" s="10">
        <v>4.9439970039198212E-4</v>
      </c>
    </row>
    <row r="17" spans="1:13" x14ac:dyDescent="0.35">
      <c r="A17" t="s">
        <v>9</v>
      </c>
      <c r="B17">
        <v>61.234999999999999</v>
      </c>
      <c r="C17" s="10">
        <v>2.7977664864748935E-3</v>
      </c>
      <c r="D17" s="10">
        <v>4.605157598658427E-2</v>
      </c>
      <c r="E17" s="10">
        <v>2.6746504266096224E-3</v>
      </c>
      <c r="F17" s="10">
        <v>0.71260139019597657</v>
      </c>
      <c r="G17" s="10">
        <v>6.1815527964706955E-2</v>
      </c>
      <c r="H17" s="10">
        <v>6.5990237616539629E-3</v>
      </c>
      <c r="I17" s="10">
        <v>4.716676280930818E-3</v>
      </c>
      <c r="J17" s="10">
        <v>7.3388418957844759E-2</v>
      </c>
      <c r="K17" s="10">
        <v>8.4022375527874948E-2</v>
      </c>
      <c r="L17" s="10">
        <v>4.8066614422006826E-3</v>
      </c>
      <c r="M17" s="10">
        <v>5.2593296914227306E-4</v>
      </c>
    </row>
    <row r="18" spans="1:13" x14ac:dyDescent="0.35">
      <c r="A18" t="s">
        <v>10</v>
      </c>
      <c r="B18">
        <v>60.588749999999983</v>
      </c>
      <c r="C18" s="10">
        <v>2.8592256856183385E-3</v>
      </c>
      <c r="D18" s="10">
        <v>4.220544361999546E-2</v>
      </c>
      <c r="E18" s="10">
        <v>2.7760964864362533E-3</v>
      </c>
      <c r="F18" s="10">
        <v>0.7129709852497792</v>
      </c>
      <c r="G18" s="10">
        <v>5.9386594159527774E-2</v>
      </c>
      <c r="H18" s="10">
        <v>6.8095474183562264E-3</v>
      </c>
      <c r="I18" s="10">
        <v>4.7835299454367644E-3</v>
      </c>
      <c r="J18" s="10">
        <v>7.1654285035151449E-2</v>
      </c>
      <c r="K18" s="10">
        <v>9.0772710919501606E-2</v>
      </c>
      <c r="L18" s="10">
        <v>5.2101816843326204E-3</v>
      </c>
      <c r="M18" s="10">
        <v>5.7139979586421101E-4</v>
      </c>
    </row>
    <row r="19" spans="1:13" x14ac:dyDescent="0.35">
      <c r="A19" t="s">
        <v>11</v>
      </c>
      <c r="B19">
        <v>63.739230769230772</v>
      </c>
      <c r="C19" s="10">
        <v>2.7649712463024257E-3</v>
      </c>
      <c r="D19" s="10">
        <v>3.4327188190497307E-2</v>
      </c>
      <c r="E19" s="10">
        <v>2.8160993603557924E-3</v>
      </c>
      <c r="F19" s="10">
        <v>0.72664111773553608</v>
      </c>
      <c r="G19" s="10">
        <v>5.6662784580157798E-2</v>
      </c>
      <c r="H19" s="10">
        <v>6.5044580874304781E-3</v>
      </c>
      <c r="I19" s="10">
        <v>4.9565853566392445E-3</v>
      </c>
      <c r="J19" s="10">
        <v>6.4888991778411176E-2</v>
      </c>
      <c r="K19" s="10">
        <v>9.4403607373099371E-2</v>
      </c>
      <c r="L19" s="10">
        <v>5.4387982815084779E-3</v>
      </c>
      <c r="M19" s="10">
        <v>5.9539801006191378E-4</v>
      </c>
    </row>
    <row r="20" spans="1:13" x14ac:dyDescent="0.35">
      <c r="A20" t="s">
        <v>12</v>
      </c>
      <c r="B20">
        <v>67.015714285714282</v>
      </c>
      <c r="C20" s="10">
        <v>2.7327762715089331E-3</v>
      </c>
      <c r="D20" s="10">
        <v>3.1704631603897498E-2</v>
      </c>
      <c r="E20" s="10">
        <v>2.6994259024327419E-3</v>
      </c>
      <c r="F20" s="10">
        <v>0.73086590769374571</v>
      </c>
      <c r="G20" s="10">
        <v>5.5544695240288051E-2</v>
      </c>
      <c r="H20" s="10">
        <v>6.3685365749065158E-3</v>
      </c>
      <c r="I20" s="10">
        <v>4.8699731605898579E-3</v>
      </c>
      <c r="J20" s="10">
        <v>6.2415133269215467E-2</v>
      </c>
      <c r="K20" s="10">
        <v>9.6618650656152522E-2</v>
      </c>
      <c r="L20" s="10">
        <v>5.5736081179002276E-3</v>
      </c>
      <c r="M20" s="10">
        <v>6.0666150936258638E-4</v>
      </c>
    </row>
    <row r="21" spans="1:13" x14ac:dyDescent="0.35">
      <c r="A21" t="s">
        <v>13</v>
      </c>
      <c r="B21">
        <v>73.349999999999994</v>
      </c>
      <c r="C21" s="10">
        <v>2.7642425299673357E-3</v>
      </c>
      <c r="D21" s="10">
        <v>3.0705613351666394E-2</v>
      </c>
      <c r="E21" s="10">
        <v>2.7650456958281332E-3</v>
      </c>
      <c r="F21" s="10">
        <v>0.73185347211985297</v>
      </c>
      <c r="G21" s="10">
        <v>5.4947704576227503E-2</v>
      </c>
      <c r="H21" s="10">
        <v>6.3960735036186931E-3</v>
      </c>
      <c r="I21" s="10">
        <v>5.0124345965851759E-3</v>
      </c>
      <c r="J21" s="10">
        <v>6.0776011874378949E-2</v>
      </c>
      <c r="K21" s="10">
        <v>9.8425762649187148E-2</v>
      </c>
      <c r="L21" s="10">
        <v>5.7366530033580877E-3</v>
      </c>
      <c r="M21" s="10">
        <v>6.1698609932966941E-4</v>
      </c>
    </row>
    <row r="22" spans="1:13" x14ac:dyDescent="0.35">
      <c r="A22" t="s">
        <v>39</v>
      </c>
      <c r="B22">
        <v>69.695999999999998</v>
      </c>
      <c r="C22" s="10">
        <v>2.7345125851244794E-3</v>
      </c>
      <c r="D22" s="10">
        <v>3.072734621883897E-2</v>
      </c>
      <c r="E22" s="10">
        <v>2.7195055735698623E-3</v>
      </c>
      <c r="F22" s="10">
        <v>0.73198081215528121</v>
      </c>
      <c r="G22" s="10">
        <v>5.4952344684261085E-2</v>
      </c>
      <c r="H22" s="10">
        <v>6.2632405130676767E-3</v>
      </c>
      <c r="I22" s="10">
        <v>5.0247507549983144E-3</v>
      </c>
      <c r="J22" s="10">
        <v>6.0769363275335046E-2</v>
      </c>
      <c r="K22" s="10">
        <v>9.8458873476637343E-2</v>
      </c>
      <c r="L22" s="10">
        <v>5.7507486540422275E-3</v>
      </c>
      <c r="M22" s="10">
        <v>6.1850210884393326E-4</v>
      </c>
    </row>
    <row r="23" spans="1:13" x14ac:dyDescent="0.35">
      <c r="A23" t="s">
        <v>14</v>
      </c>
      <c r="B23">
        <v>67.631999999999991</v>
      </c>
      <c r="C23" s="10">
        <v>2.7323568699852397E-3</v>
      </c>
      <c r="D23" s="10">
        <v>2.9713012515344129E-2</v>
      </c>
      <c r="E23" s="10">
        <v>2.7474549650553675E-3</v>
      </c>
      <c r="F23" s="10">
        <v>0.73342855538845197</v>
      </c>
      <c r="G23" s="10">
        <v>5.4304644236105787E-2</v>
      </c>
      <c r="H23" s="10">
        <v>6.2510727759523821E-3</v>
      </c>
      <c r="I23" s="10">
        <v>5.0385365176297669E-3</v>
      </c>
      <c r="J23" s="10">
        <v>5.9380664874835988E-2</v>
      </c>
      <c r="K23" s="10">
        <v>0.10013422202803059</v>
      </c>
      <c r="L23" s="10">
        <v>5.638781578961658E-3</v>
      </c>
      <c r="M23" s="10">
        <v>6.3069824964726419E-4</v>
      </c>
    </row>
    <row r="24" spans="1:13" x14ac:dyDescent="0.35">
      <c r="A24" t="s">
        <v>60</v>
      </c>
      <c r="B24">
        <v>70.62</v>
      </c>
      <c r="C24" s="10">
        <v>2.6483378390983851E-3</v>
      </c>
      <c r="D24" s="10">
        <v>2.958494353068538E-2</v>
      </c>
      <c r="E24" s="10">
        <v>2.8516849817060638E-3</v>
      </c>
      <c r="F24" s="10">
        <v>0.73263850046769297</v>
      </c>
      <c r="G24" s="10">
        <v>5.3964027548039854E-2</v>
      </c>
      <c r="H24" s="10">
        <v>5.8186151459626596E-3</v>
      </c>
      <c r="I24" s="10">
        <v>5.2324511705362934E-3</v>
      </c>
      <c r="J24" s="10">
        <v>5.855160580505836E-2</v>
      </c>
      <c r="K24" s="10">
        <v>0.1022989951428159</v>
      </c>
      <c r="L24" s="10">
        <v>5.7562882507748003E-3</v>
      </c>
      <c r="M24" s="10">
        <v>6.5455011762920949E-4</v>
      </c>
    </row>
    <row r="25" spans="1:13" x14ac:dyDescent="0.35">
      <c r="A25" t="s">
        <v>16</v>
      </c>
      <c r="B25">
        <v>63.878125000000004</v>
      </c>
      <c r="C25" s="10">
        <v>2.5502633990908165E-3</v>
      </c>
      <c r="D25" s="10">
        <v>2.9518293370858487E-2</v>
      </c>
      <c r="E25" s="10">
        <v>2.8303171462533742E-3</v>
      </c>
      <c r="F25" s="10">
        <v>0.7312421721778537</v>
      </c>
      <c r="G25" s="10">
        <v>5.3750900791129791E-2</v>
      </c>
      <c r="H25" s="10">
        <v>4.9579470649378267E-3</v>
      </c>
      <c r="I25" s="10">
        <v>5.3136707672951792E-3</v>
      </c>
      <c r="J25" s="10">
        <v>5.8018053450288501E-2</v>
      </c>
      <c r="K25" s="10">
        <v>0.10521284086732299</v>
      </c>
      <c r="L25" s="10">
        <v>5.9280748733384018E-3</v>
      </c>
      <c r="M25" s="10">
        <v>6.7746609163105197E-4</v>
      </c>
    </row>
    <row r="26" spans="1:13" x14ac:dyDescent="0.35">
      <c r="A26" t="s">
        <v>17</v>
      </c>
      <c r="B26">
        <v>74</v>
      </c>
      <c r="C26" s="10">
        <v>1.687242714297434E-3</v>
      </c>
      <c r="D26" s="10">
        <v>2.9377396219898065E-2</v>
      </c>
      <c r="E26" s="10">
        <v>2.874225827865869E-3</v>
      </c>
      <c r="F26" s="10">
        <v>0.73168260629490578</v>
      </c>
      <c r="G26" s="10">
        <v>5.3587373693847508E-2</v>
      </c>
      <c r="H26" s="10">
        <v>4.744307687038922E-3</v>
      </c>
      <c r="I26" s="10">
        <v>5.0800543738429684E-3</v>
      </c>
      <c r="J26" s="10">
        <v>5.7809809912507788E-2</v>
      </c>
      <c r="K26" s="10">
        <v>0.10645171201050857</v>
      </c>
      <c r="L26" s="10">
        <v>6.0144792310221134E-3</v>
      </c>
      <c r="M26" s="10">
        <v>6.9079203426482792E-4</v>
      </c>
    </row>
    <row r="27" spans="1:13" x14ac:dyDescent="0.35">
      <c r="A27" t="s">
        <v>18</v>
      </c>
      <c r="B27">
        <v>70.245000000000005</v>
      </c>
      <c r="C27" s="10">
        <v>1.6797698435979279E-3</v>
      </c>
      <c r="D27" s="10">
        <v>2.9315422060403201E-2</v>
      </c>
      <c r="E27" s="10">
        <v>2.8779208450951878E-3</v>
      </c>
      <c r="F27" s="10">
        <v>0.73214217400519443</v>
      </c>
      <c r="G27" s="10">
        <v>5.356992923223125E-2</v>
      </c>
      <c r="H27" s="10">
        <v>4.7501892586065443E-3</v>
      </c>
      <c r="I27" s="10">
        <v>5.0723587062049364E-3</v>
      </c>
      <c r="J27" s="10">
        <v>5.7763128209772224E-2</v>
      </c>
      <c r="K27" s="10">
        <v>0.10611521648098539</v>
      </c>
      <c r="L27" s="10">
        <v>6.0222112624333368E-3</v>
      </c>
      <c r="M27" s="10">
        <v>6.916800954755157E-4</v>
      </c>
    </row>
    <row r="28" spans="1:13" x14ac:dyDescent="0.35">
      <c r="A28" t="s">
        <v>20</v>
      </c>
      <c r="B28">
        <v>45.351111111111116</v>
      </c>
      <c r="C28" s="10">
        <v>1.054998419007268E-2</v>
      </c>
      <c r="D28" s="10">
        <v>0.1468524180218814</v>
      </c>
      <c r="E28" s="10">
        <v>2.3655827867108347E-3</v>
      </c>
      <c r="F28" s="10">
        <v>0.42854097352253839</v>
      </c>
      <c r="G28" s="10">
        <v>0.12546804457075594</v>
      </c>
      <c r="H28" s="10">
        <v>7.5703563477804662E-3</v>
      </c>
      <c r="I28" s="10">
        <v>1.7706436335688468E-3</v>
      </c>
      <c r="J28" s="10">
        <v>0.18469480889651826</v>
      </c>
      <c r="K28" s="10">
        <v>8.6666628769103235E-2</v>
      </c>
      <c r="L28" s="10">
        <v>4.9493214836254544E-3</v>
      </c>
      <c r="M28" s="10">
        <v>5.7123777744435124E-4</v>
      </c>
    </row>
    <row r="29" spans="1:13" x14ac:dyDescent="0.35">
      <c r="A29" t="s">
        <v>21</v>
      </c>
      <c r="B29">
        <v>63.839999999999996</v>
      </c>
      <c r="C29" s="10">
        <v>1.6987208410765731E-2</v>
      </c>
      <c r="D29" s="10">
        <v>9.8119627511331992E-2</v>
      </c>
      <c r="E29" s="10">
        <v>1.5478616084679813E-3</v>
      </c>
      <c r="F29" s="10">
        <v>0.50128292444629108</v>
      </c>
      <c r="G29" s="10">
        <v>0.11512744576782663</v>
      </c>
      <c r="H29" s="10">
        <v>8.5860600560621007E-3</v>
      </c>
      <c r="I29" s="10">
        <v>1.1258370594118478E-3</v>
      </c>
      <c r="J29" s="10">
        <v>0.16611464558436534</v>
      </c>
      <c r="K29" s="10">
        <v>8.3869246421438406E-2</v>
      </c>
      <c r="L29" s="10">
        <v>6.5374076769321929E-3</v>
      </c>
      <c r="M29" s="10">
        <v>7.017354571067782E-4</v>
      </c>
    </row>
    <row r="30" spans="1:13" x14ac:dyDescent="0.35">
      <c r="A30" t="s">
        <v>22</v>
      </c>
      <c r="B30">
        <v>61.037499999999994</v>
      </c>
      <c r="C30" s="10">
        <v>1.7030292091943174E-2</v>
      </c>
      <c r="D30" s="10">
        <v>9.7613270884297734E-2</v>
      </c>
      <c r="E30" s="10">
        <v>1.5576168913390631E-3</v>
      </c>
      <c r="F30" s="10">
        <v>0.50332440184367921</v>
      </c>
      <c r="G30" s="10">
        <v>0.11435022410212065</v>
      </c>
      <c r="H30" s="10">
        <v>8.581918571114025E-3</v>
      </c>
      <c r="I30" s="10">
        <v>1.1329325638944352E-3</v>
      </c>
      <c r="J30" s="10">
        <v>0.16546567813397817</v>
      </c>
      <c r="K30" s="10">
        <v>8.3658897621440548E-2</v>
      </c>
      <c r="L30" s="10">
        <v>6.5786092034660652E-3</v>
      </c>
      <c r="M30" s="10">
        <v>7.0615809272697434E-4</v>
      </c>
    </row>
    <row r="31" spans="1:13" x14ac:dyDescent="0.35">
      <c r="A31" t="s">
        <v>23</v>
      </c>
      <c r="B31">
        <v>61.331999999999994</v>
      </c>
      <c r="C31" s="10">
        <v>2.4479981078660683E-3</v>
      </c>
      <c r="D31" s="10">
        <v>9.1046080564382487E-2</v>
      </c>
      <c r="E31" s="10">
        <v>2.3161178309630969E-3</v>
      </c>
      <c r="F31" s="10">
        <v>0.40082112366485606</v>
      </c>
      <c r="G31" s="10">
        <v>0.16476414251992916</v>
      </c>
      <c r="H31" s="10">
        <v>6.5662742116067698E-3</v>
      </c>
      <c r="I31" s="10">
        <v>2.458696818850943E-3</v>
      </c>
      <c r="J31" s="10">
        <v>0.16926539040588112</v>
      </c>
      <c r="K31" s="10">
        <v>0.14806929871394864</v>
      </c>
      <c r="L31" s="10">
        <v>1.1580414714115674E-2</v>
      </c>
      <c r="M31" s="10">
        <v>6.6446244759990147E-4</v>
      </c>
    </row>
    <row r="32" spans="1:13" x14ac:dyDescent="0.35">
      <c r="A32" t="s">
        <v>24</v>
      </c>
      <c r="B32">
        <v>65.52000000000001</v>
      </c>
      <c r="C32" s="10">
        <v>2.639328858901834E-3</v>
      </c>
      <c r="D32" s="10">
        <v>8.4221835092066419E-2</v>
      </c>
      <c r="E32" s="10">
        <v>1.9495872256995892E-3</v>
      </c>
      <c r="F32" s="10">
        <v>0.40400711932097</v>
      </c>
      <c r="G32" s="10">
        <v>0.16701076990976454</v>
      </c>
      <c r="H32" s="10">
        <v>6.0706699465586803E-3</v>
      </c>
      <c r="I32" s="10">
        <v>2.6508637602421152E-3</v>
      </c>
      <c r="J32" s="10">
        <v>0.16250209604412963</v>
      </c>
      <c r="K32" s="10">
        <v>0.1577715734359913</v>
      </c>
      <c r="L32" s="10">
        <v>1.0459760870903233E-2</v>
      </c>
      <c r="M32" s="10">
        <v>7.1639553477257658E-4</v>
      </c>
    </row>
    <row r="33" spans="1:13" x14ac:dyDescent="0.35">
      <c r="A33" t="s">
        <v>25</v>
      </c>
      <c r="B33">
        <v>70.16</v>
      </c>
      <c r="C33" s="10">
        <v>4.6085949681176387E-3</v>
      </c>
      <c r="D33" s="10">
        <v>5.5792310857642718E-2</v>
      </c>
      <c r="E33" s="10">
        <v>1.5186680976705076E-6</v>
      </c>
      <c r="F33" s="10">
        <v>0.36174367131438301</v>
      </c>
      <c r="G33" s="10">
        <v>0.15171696914079652</v>
      </c>
      <c r="H33" s="10">
        <v>3.5743525685381443E-3</v>
      </c>
      <c r="I33" s="10">
        <v>0</v>
      </c>
      <c r="J33" s="10">
        <v>0.18219702916021135</v>
      </c>
      <c r="K33" s="10">
        <v>0.22429881451696013</v>
      </c>
      <c r="L33" s="10">
        <v>1.5745208908310583E-2</v>
      </c>
      <c r="M33" s="10">
        <v>3.2152989694220479E-4</v>
      </c>
    </row>
    <row r="34" spans="1:13" x14ac:dyDescent="0.35">
      <c r="A34" t="s">
        <v>26</v>
      </c>
      <c r="B34">
        <v>59.79</v>
      </c>
      <c r="C34" s="10">
        <v>4.9237828782254869E-3</v>
      </c>
      <c r="D34" s="10">
        <v>5.587481320801839E-2</v>
      </c>
      <c r="E34" s="10">
        <v>1.6225318190787997E-6</v>
      </c>
      <c r="F34" s="10">
        <v>0.3474767986369599</v>
      </c>
      <c r="G34" s="10">
        <v>0.15142210009373228</v>
      </c>
      <c r="H34" s="10">
        <v>2.7509706100287729E-3</v>
      </c>
      <c r="I34" s="10">
        <v>0</v>
      </c>
      <c r="J34" s="10">
        <v>0.1868435603899791</v>
      </c>
      <c r="K34" s="10">
        <v>0.2346039190942768</v>
      </c>
      <c r="L34" s="10">
        <v>1.5758912804768075E-2</v>
      </c>
      <c r="M34" s="10">
        <v>3.4351975219212231E-4</v>
      </c>
    </row>
    <row r="35" spans="1:13" x14ac:dyDescent="0.35">
      <c r="A35" t="s">
        <v>38</v>
      </c>
      <c r="B35">
        <v>63.742500000000007</v>
      </c>
      <c r="C35" s="10">
        <v>0</v>
      </c>
      <c r="D35" s="10">
        <v>0</v>
      </c>
      <c r="E35" s="10">
        <v>0</v>
      </c>
      <c r="F35" s="10">
        <v>1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</row>
    <row r="39" spans="1:13" x14ac:dyDescent="0.35">
      <c r="C39" t="s">
        <v>63</v>
      </c>
    </row>
    <row r="40" spans="1:13" ht="15" thickBot="1" x14ac:dyDescent="0.4"/>
    <row r="41" spans="1:13" x14ac:dyDescent="0.35">
      <c r="C41" s="16" t="s">
        <v>64</v>
      </c>
      <c r="D41" s="16"/>
    </row>
    <row r="42" spans="1:13" x14ac:dyDescent="0.35">
      <c r="C42" s="13" t="s">
        <v>65</v>
      </c>
      <c r="D42" s="13">
        <v>0.29232335327297077</v>
      </c>
    </row>
    <row r="43" spans="1:13" x14ac:dyDescent="0.35">
      <c r="C43" s="13" t="s">
        <v>66</v>
      </c>
      <c r="D43" s="13">
        <v>8.5452942868754073E-2</v>
      </c>
    </row>
    <row r="44" spans="1:13" x14ac:dyDescent="0.35">
      <c r="C44" s="13" t="s">
        <v>67</v>
      </c>
      <c r="D44" s="13">
        <v>5.6873347333402643E-2</v>
      </c>
    </row>
    <row r="45" spans="1:13" x14ac:dyDescent="0.35">
      <c r="C45" s="13" t="s">
        <v>68</v>
      </c>
      <c r="D45" s="13">
        <v>15.316037540094744</v>
      </c>
    </row>
    <row r="46" spans="1:13" ht="15" thickBot="1" x14ac:dyDescent="0.4">
      <c r="C46" s="14" t="s">
        <v>69</v>
      </c>
      <c r="D46" s="14">
        <v>34</v>
      </c>
    </row>
    <row r="48" spans="1:13" ht="15" thickBot="1" x14ac:dyDescent="0.4">
      <c r="C48" t="s">
        <v>70</v>
      </c>
    </row>
    <row r="49" spans="3:11" x14ac:dyDescent="0.35">
      <c r="C49" s="15"/>
      <c r="D49" s="15" t="s">
        <v>74</v>
      </c>
      <c r="E49" s="15" t="s">
        <v>75</v>
      </c>
      <c r="F49" s="15" t="s">
        <v>76</v>
      </c>
      <c r="G49" s="15" t="s">
        <v>77</v>
      </c>
      <c r="H49" s="15" t="s">
        <v>78</v>
      </c>
    </row>
    <row r="50" spans="3:11" x14ac:dyDescent="0.35">
      <c r="C50" s="13" t="s">
        <v>71</v>
      </c>
      <c r="D50" s="13">
        <v>1</v>
      </c>
      <c r="E50" s="13">
        <v>701.39681553578521</v>
      </c>
      <c r="F50" s="13">
        <v>701.39681553578521</v>
      </c>
      <c r="G50" s="13">
        <v>2.9899983281097642</v>
      </c>
      <c r="H50" s="13">
        <v>9.3417937557178102E-2</v>
      </c>
    </row>
    <row r="51" spans="3:11" x14ac:dyDescent="0.35">
      <c r="C51" s="13" t="s">
        <v>72</v>
      </c>
      <c r="D51" s="13">
        <v>32</v>
      </c>
      <c r="E51" s="13">
        <v>7506.592189746927</v>
      </c>
      <c r="F51" s="13">
        <v>234.58100592959147</v>
      </c>
      <c r="G51" s="13"/>
      <c r="H51" s="13"/>
    </row>
    <row r="52" spans="3:11" ht="15" thickBot="1" x14ac:dyDescent="0.4">
      <c r="C52" s="14" t="s">
        <v>46</v>
      </c>
      <c r="D52" s="14">
        <v>33</v>
      </c>
      <c r="E52" s="14">
        <v>8207.9890052827122</v>
      </c>
      <c r="F52" s="14"/>
      <c r="G52" s="14"/>
      <c r="H52" s="14"/>
    </row>
    <row r="53" spans="3:11" ht="15" thickBot="1" x14ac:dyDescent="0.4"/>
    <row r="54" spans="3:11" x14ac:dyDescent="0.35">
      <c r="C54" s="15"/>
      <c r="D54" s="15" t="s">
        <v>79</v>
      </c>
      <c r="E54" s="15" t="s">
        <v>68</v>
      </c>
      <c r="F54" s="15" t="s">
        <v>80</v>
      </c>
      <c r="G54" s="15" t="s">
        <v>81</v>
      </c>
      <c r="H54" s="15" t="s">
        <v>82</v>
      </c>
      <c r="I54" s="15" t="s">
        <v>83</v>
      </c>
      <c r="J54" s="15" t="s">
        <v>84</v>
      </c>
      <c r="K54" s="15" t="s">
        <v>85</v>
      </c>
    </row>
    <row r="55" spans="3:11" x14ac:dyDescent="0.35">
      <c r="C55" s="13" t="s">
        <v>73</v>
      </c>
      <c r="D55" s="13">
        <v>52.582600223526654</v>
      </c>
      <c r="E55" s="13">
        <v>2.9470253190985338</v>
      </c>
      <c r="F55" s="13">
        <v>17.842602125865398</v>
      </c>
      <c r="G55" s="13">
        <v>3.4331574904851918E-18</v>
      </c>
      <c r="H55" s="13">
        <v>46.579706087033706</v>
      </c>
      <c r="I55" s="13">
        <v>58.585494360019602</v>
      </c>
      <c r="J55" s="13">
        <v>46.579706087033706</v>
      </c>
      <c r="K55" s="13">
        <v>58.585494360019602</v>
      </c>
    </row>
    <row r="56" spans="3:11" ht="15" thickBot="1" x14ac:dyDescent="0.4">
      <c r="C56" s="14" t="s">
        <v>86</v>
      </c>
      <c r="D56" s="14">
        <v>505.08422109250506</v>
      </c>
      <c r="E56" s="14">
        <v>292.09782862314518</v>
      </c>
      <c r="F56" s="14">
        <v>1.7291611631394488</v>
      </c>
      <c r="G56" s="14">
        <v>9.3417937557177699E-2</v>
      </c>
      <c r="H56" s="14">
        <v>-89.899585582273687</v>
      </c>
      <c r="I56" s="14">
        <v>1100.0680277672839</v>
      </c>
      <c r="J56" s="14">
        <v>-89.899585582273687</v>
      </c>
      <c r="K56" s="14">
        <v>1100.0680277672839</v>
      </c>
    </row>
    <row r="59" spans="3:11" x14ac:dyDescent="0.35">
      <c r="D59" t="s">
        <v>63</v>
      </c>
    </row>
    <row r="60" spans="3:11" ht="15" thickBot="1" x14ac:dyDescent="0.4"/>
    <row r="61" spans="3:11" x14ac:dyDescent="0.35">
      <c r="D61" s="16" t="s">
        <v>64</v>
      </c>
      <c r="E61" s="16"/>
    </row>
    <row r="62" spans="3:11" x14ac:dyDescent="0.35">
      <c r="D62" s="13" t="s">
        <v>65</v>
      </c>
      <c r="E62" s="13">
        <v>0.8687085527930728</v>
      </c>
    </row>
    <row r="63" spans="3:11" x14ac:dyDescent="0.35">
      <c r="D63" s="13" t="s">
        <v>66</v>
      </c>
      <c r="E63" s="13">
        <v>0.75465454969583501</v>
      </c>
    </row>
    <row r="64" spans="3:11" x14ac:dyDescent="0.35">
      <c r="D64" s="13" t="s">
        <v>67</v>
      </c>
      <c r="E64" s="13">
        <v>0.74698750437382988</v>
      </c>
    </row>
    <row r="65" spans="4:12" x14ac:dyDescent="0.35">
      <c r="D65" s="13" t="s">
        <v>68</v>
      </c>
      <c r="E65" s="13">
        <v>7.9329076451212126</v>
      </c>
    </row>
    <row r="66" spans="4:12" ht="15" thickBot="1" x14ac:dyDescent="0.4">
      <c r="D66" s="14" t="s">
        <v>69</v>
      </c>
      <c r="E66" s="14">
        <v>34</v>
      </c>
    </row>
    <row r="68" spans="4:12" ht="15" thickBot="1" x14ac:dyDescent="0.4">
      <c r="D68" t="s">
        <v>70</v>
      </c>
    </row>
    <row r="69" spans="4:12" x14ac:dyDescent="0.35">
      <c r="D69" s="15"/>
      <c r="E69" s="15" t="s">
        <v>74</v>
      </c>
      <c r="F69" s="15" t="s">
        <v>75</v>
      </c>
      <c r="G69" s="15" t="s">
        <v>76</v>
      </c>
      <c r="H69" s="15" t="s">
        <v>77</v>
      </c>
      <c r="I69" s="15" t="s">
        <v>78</v>
      </c>
    </row>
    <row r="70" spans="4:12" x14ac:dyDescent="0.35">
      <c r="D70" s="13" t="s">
        <v>71</v>
      </c>
      <c r="E70" s="13">
        <v>1</v>
      </c>
      <c r="F70" s="13">
        <v>6194.1962466899895</v>
      </c>
      <c r="G70" s="13">
        <v>6194.1962466899895</v>
      </c>
      <c r="H70" s="13">
        <v>98.428340775540207</v>
      </c>
      <c r="I70" s="13">
        <v>2.7509518922646477E-11</v>
      </c>
    </row>
    <row r="71" spans="4:12" x14ac:dyDescent="0.35">
      <c r="D71" s="13" t="s">
        <v>72</v>
      </c>
      <c r="E71" s="13">
        <v>32</v>
      </c>
      <c r="F71" s="13">
        <v>2013.7927585927225</v>
      </c>
      <c r="G71" s="13">
        <v>62.931023706022579</v>
      </c>
      <c r="H71" s="13"/>
      <c r="I71" s="13"/>
    </row>
    <row r="72" spans="4:12" ht="15" thickBot="1" x14ac:dyDescent="0.4">
      <c r="D72" s="14" t="s">
        <v>46</v>
      </c>
      <c r="E72" s="14">
        <v>33</v>
      </c>
      <c r="F72" s="14">
        <v>8207.9890052827122</v>
      </c>
      <c r="G72" s="14"/>
      <c r="H72" s="14"/>
      <c r="I72" s="14"/>
    </row>
    <row r="73" spans="4:12" ht="15" thickBot="1" x14ac:dyDescent="0.4"/>
    <row r="74" spans="4:12" x14ac:dyDescent="0.35">
      <c r="D74" s="15"/>
      <c r="E74" s="15" t="s">
        <v>79</v>
      </c>
      <c r="F74" s="15" t="s">
        <v>68</v>
      </c>
      <c r="G74" s="15" t="s">
        <v>80</v>
      </c>
      <c r="H74" s="15" t="s">
        <v>81</v>
      </c>
      <c r="I74" s="15" t="s">
        <v>82</v>
      </c>
      <c r="J74" s="15" t="s">
        <v>83</v>
      </c>
      <c r="K74" s="15" t="s">
        <v>84</v>
      </c>
      <c r="L74" s="15" t="s">
        <v>85</v>
      </c>
    </row>
    <row r="75" spans="4:12" x14ac:dyDescent="0.35">
      <c r="D75" s="13" t="s">
        <v>73</v>
      </c>
      <c r="E75" s="13">
        <v>70.578482133526904</v>
      </c>
      <c r="F75" s="13">
        <v>2.0857828752331842</v>
      </c>
      <c r="G75" s="13">
        <v>33.83788551127904</v>
      </c>
      <c r="H75" s="13">
        <v>1.2634654900024982E-26</v>
      </c>
      <c r="I75" s="13">
        <v>66.329881447746345</v>
      </c>
      <c r="J75" s="13">
        <v>74.827082819307464</v>
      </c>
      <c r="K75" s="13">
        <v>66.329881447746345</v>
      </c>
      <c r="L75" s="13">
        <v>74.827082819307464</v>
      </c>
    </row>
    <row r="76" spans="4:12" ht="15" thickBot="1" x14ac:dyDescent="0.4">
      <c r="D76" s="14" t="s">
        <v>86</v>
      </c>
      <c r="E76" s="14">
        <v>-183.13921593133833</v>
      </c>
      <c r="F76" s="14">
        <v>18.459556744580961</v>
      </c>
      <c r="G76" s="14">
        <v>-9.9211058242284818</v>
      </c>
      <c r="H76" s="14">
        <v>2.750951892264618E-11</v>
      </c>
      <c r="I76" s="14">
        <v>-220.74010256986909</v>
      </c>
      <c r="J76" s="14">
        <v>-145.53832929280756</v>
      </c>
      <c r="K76" s="14">
        <v>-220.74010256986909</v>
      </c>
      <c r="L76" s="14">
        <v>-145.53832929280756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ED9D3-78F8-4C13-BF4C-C58A74D26DCF}">
  <dimension ref="A1:AC251"/>
  <sheetViews>
    <sheetView tabSelected="1" workbookViewId="0"/>
  </sheetViews>
  <sheetFormatPr defaultRowHeight="14.5" x14ac:dyDescent="0.35"/>
  <cols>
    <col min="2" max="2" width="12.90625" bestFit="1" customWidth="1"/>
    <col min="3" max="3" width="11.81640625" bestFit="1" customWidth="1"/>
    <col min="4" max="4" width="14.81640625" bestFit="1" customWidth="1"/>
    <col min="5" max="8" width="11.81640625" bestFit="1" customWidth="1"/>
    <col min="9" max="9" width="15" bestFit="1" customWidth="1"/>
    <col min="10" max="10" width="22.26953125" bestFit="1" customWidth="1"/>
    <col min="11" max="11" width="12.6328125" bestFit="1" customWidth="1"/>
    <col min="12" max="12" width="11.81640625" bestFit="1" customWidth="1"/>
    <col min="13" max="13" width="12.1796875" bestFit="1" customWidth="1"/>
    <col min="14" max="14" width="13.90625" bestFit="1" customWidth="1"/>
  </cols>
  <sheetData>
    <row r="1" spans="1:29" x14ac:dyDescent="0.35">
      <c r="A1" t="s">
        <v>87</v>
      </c>
      <c r="B1" t="s">
        <v>88</v>
      </c>
      <c r="C1" t="s">
        <v>62</v>
      </c>
      <c r="D1" t="s">
        <v>47</v>
      </c>
      <c r="E1" t="s">
        <v>61</v>
      </c>
      <c r="F1" t="s">
        <v>51</v>
      </c>
      <c r="G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</row>
    <row r="2" spans="1:29" x14ac:dyDescent="0.35">
      <c r="A2" t="s">
        <v>89</v>
      </c>
      <c r="B2" t="s">
        <v>19</v>
      </c>
      <c r="C2">
        <v>47.251249999999999</v>
      </c>
      <c r="D2" s="10">
        <v>3.7449640014239913E-4</v>
      </c>
      <c r="E2" s="10">
        <v>0.1630198571003787</v>
      </c>
      <c r="F2" s="10">
        <v>4.1257184372563817E-3</v>
      </c>
      <c r="G2" s="10">
        <v>0.24129731408293251</v>
      </c>
      <c r="H2" s="10">
        <v>0.1776793278018878</v>
      </c>
      <c r="I2" s="10">
        <v>1.7467807626892332E-3</v>
      </c>
      <c r="J2" s="10">
        <v>0</v>
      </c>
      <c r="K2" s="10">
        <v>0.36628474209012868</v>
      </c>
      <c r="L2" s="10">
        <v>4.0822647656863838E-2</v>
      </c>
      <c r="M2" s="10">
        <v>4.5332440924785297E-3</v>
      </c>
      <c r="N2" s="10">
        <v>1.1587157524193615E-4</v>
      </c>
    </row>
    <row r="3" spans="1:29" x14ac:dyDescent="0.35">
      <c r="A3" t="s">
        <v>90</v>
      </c>
      <c r="B3" t="s">
        <v>20</v>
      </c>
      <c r="C3">
        <v>45.351111111111116</v>
      </c>
      <c r="D3" s="10">
        <v>1.054998419007268E-2</v>
      </c>
      <c r="E3" s="10">
        <v>0.1468524180218814</v>
      </c>
      <c r="F3" s="10">
        <v>2.3655827867108347E-3</v>
      </c>
      <c r="G3" s="10">
        <v>0.42854097352253839</v>
      </c>
      <c r="H3" s="10">
        <v>0.12546804457075594</v>
      </c>
      <c r="I3" s="10">
        <v>7.5703563477804662E-3</v>
      </c>
      <c r="J3" s="10">
        <v>1.7706436335688468E-3</v>
      </c>
      <c r="K3" s="10">
        <v>0.18469480889651826</v>
      </c>
      <c r="L3" s="10">
        <v>8.6666628769103235E-2</v>
      </c>
      <c r="M3" s="10">
        <v>4.9493214836254544E-3</v>
      </c>
      <c r="N3" s="10">
        <v>5.7123777744435124E-4</v>
      </c>
    </row>
    <row r="4" spans="1:29" x14ac:dyDescent="0.35">
      <c r="A4" t="s">
        <v>90</v>
      </c>
      <c r="B4" t="s">
        <v>21</v>
      </c>
      <c r="C4">
        <v>63.839999999999996</v>
      </c>
      <c r="D4" s="10">
        <v>1.6987208410765731E-2</v>
      </c>
      <c r="E4" s="10">
        <v>9.8119627511331992E-2</v>
      </c>
      <c r="F4" s="10">
        <v>1.5478616084679813E-3</v>
      </c>
      <c r="G4" s="10">
        <v>0.50128292444629108</v>
      </c>
      <c r="H4" s="10">
        <v>0.11512744576782663</v>
      </c>
      <c r="I4" s="10">
        <v>8.5860600560621007E-3</v>
      </c>
      <c r="J4" s="10">
        <v>1.1258370594118478E-3</v>
      </c>
      <c r="K4" s="10">
        <v>0.16611464558436534</v>
      </c>
      <c r="L4" s="10">
        <v>8.3869246421438406E-2</v>
      </c>
      <c r="M4" s="10">
        <v>6.5374076769321929E-3</v>
      </c>
      <c r="N4" s="10">
        <v>7.017354571067782E-4</v>
      </c>
    </row>
    <row r="5" spans="1:29" x14ac:dyDescent="0.35">
      <c r="A5" t="s">
        <v>90</v>
      </c>
      <c r="B5" t="s">
        <v>22</v>
      </c>
      <c r="C5">
        <v>61.037499999999994</v>
      </c>
      <c r="D5" s="10">
        <v>1.7030292091943174E-2</v>
      </c>
      <c r="E5" s="10">
        <v>9.7613270884297734E-2</v>
      </c>
      <c r="F5" s="10">
        <v>1.5576168913390631E-3</v>
      </c>
      <c r="G5" s="10">
        <v>0.50332440184367921</v>
      </c>
      <c r="H5" s="10">
        <v>0.11435022410212065</v>
      </c>
      <c r="I5" s="10">
        <v>8.581918571114025E-3</v>
      </c>
      <c r="J5" s="10">
        <v>1.1329325638944352E-3</v>
      </c>
      <c r="K5" s="10">
        <v>0.16546567813397817</v>
      </c>
      <c r="L5" s="10">
        <v>8.3658897621440548E-2</v>
      </c>
      <c r="M5" s="10">
        <v>6.5786092034660652E-3</v>
      </c>
      <c r="N5" s="10">
        <v>7.0615809272697434E-4</v>
      </c>
    </row>
    <row r="6" spans="1:29" x14ac:dyDescent="0.35">
      <c r="A6" t="s">
        <v>90</v>
      </c>
      <c r="B6" t="s">
        <v>23</v>
      </c>
      <c r="C6">
        <v>61.331999999999994</v>
      </c>
      <c r="D6" s="10">
        <v>2.4479981078660683E-3</v>
      </c>
      <c r="E6" s="10">
        <v>9.1046080564382487E-2</v>
      </c>
      <c r="F6" s="10">
        <v>2.3161178309630969E-3</v>
      </c>
      <c r="G6" s="10">
        <v>0.40082112366485606</v>
      </c>
      <c r="H6" s="10">
        <v>0.16476414251992916</v>
      </c>
      <c r="I6" s="10">
        <v>6.5662742116067698E-3</v>
      </c>
      <c r="J6" s="10">
        <v>2.458696818850943E-3</v>
      </c>
      <c r="K6" s="10">
        <v>0.16926539040588112</v>
      </c>
      <c r="L6" s="10">
        <v>0.14806929871394864</v>
      </c>
      <c r="M6" s="10">
        <v>1.1580414714115674E-2</v>
      </c>
      <c r="N6" s="10">
        <v>6.6446244759990147E-4</v>
      </c>
    </row>
    <row r="7" spans="1:29" x14ac:dyDescent="0.35">
      <c r="A7" t="s">
        <v>90</v>
      </c>
      <c r="B7" t="s">
        <v>24</v>
      </c>
      <c r="C7">
        <v>65.52000000000001</v>
      </c>
      <c r="D7" s="10">
        <v>2.639328858901834E-3</v>
      </c>
      <c r="E7" s="10">
        <v>8.4221835092066419E-2</v>
      </c>
      <c r="F7" s="10">
        <v>1.9495872256995892E-3</v>
      </c>
      <c r="G7" s="10">
        <v>0.40400711932097</v>
      </c>
      <c r="H7" s="10">
        <v>0.16701076990976454</v>
      </c>
      <c r="I7" s="10">
        <v>6.0706699465586803E-3</v>
      </c>
      <c r="J7" s="10">
        <v>2.6508637602421152E-3</v>
      </c>
      <c r="K7" s="10">
        <v>0.16250209604412963</v>
      </c>
      <c r="L7" s="10">
        <v>0.1577715734359913</v>
      </c>
      <c r="M7" s="10">
        <v>1.0459760870903233E-2</v>
      </c>
      <c r="N7" s="10">
        <v>7.1639553477257658E-4</v>
      </c>
    </row>
    <row r="8" spans="1:29" x14ac:dyDescent="0.35">
      <c r="A8" t="s">
        <v>90</v>
      </c>
      <c r="B8" t="s">
        <v>25</v>
      </c>
      <c r="C8">
        <v>70.16</v>
      </c>
      <c r="D8" s="10">
        <v>4.6085949681176387E-3</v>
      </c>
      <c r="E8" s="10">
        <v>5.5792310857642718E-2</v>
      </c>
      <c r="F8" s="10">
        <v>1.5186680976705076E-6</v>
      </c>
      <c r="G8" s="10">
        <v>0.36174367131438301</v>
      </c>
      <c r="H8" s="10">
        <v>0.15171696914079652</v>
      </c>
      <c r="I8" s="10">
        <v>3.5743525685381443E-3</v>
      </c>
      <c r="J8" s="10">
        <v>0</v>
      </c>
      <c r="K8" s="10">
        <v>0.18219702916021135</v>
      </c>
      <c r="L8" s="10">
        <v>0.22429881451696013</v>
      </c>
      <c r="M8" s="10">
        <v>1.5745208908310583E-2</v>
      </c>
      <c r="N8" s="10">
        <v>3.2152989694220479E-4</v>
      </c>
    </row>
    <row r="9" spans="1:29" ht="15" thickBot="1" x14ac:dyDescent="0.4">
      <c r="A9" t="s">
        <v>90</v>
      </c>
      <c r="B9" t="s">
        <v>26</v>
      </c>
      <c r="C9">
        <v>59.79</v>
      </c>
      <c r="D9" s="10">
        <v>4.9237828782254869E-3</v>
      </c>
      <c r="E9" s="10">
        <v>5.587481320801839E-2</v>
      </c>
      <c r="F9" s="10">
        <v>1.6225318190787997E-6</v>
      </c>
      <c r="G9" s="10">
        <v>0.3474767986369599</v>
      </c>
      <c r="H9" s="10">
        <v>0.15142210009373228</v>
      </c>
      <c r="I9" s="10">
        <v>2.7509706100287729E-3</v>
      </c>
      <c r="J9" s="10">
        <v>0</v>
      </c>
      <c r="K9" s="10">
        <v>0.1868435603899791</v>
      </c>
      <c r="L9" s="10">
        <v>0.2346039190942768</v>
      </c>
      <c r="M9" s="10">
        <v>1.5758912804768075E-2</v>
      </c>
      <c r="N9" s="10">
        <v>3.4351975219212231E-4</v>
      </c>
    </row>
    <row r="10" spans="1:29" x14ac:dyDescent="0.35">
      <c r="A10" t="s">
        <v>91</v>
      </c>
      <c r="B10" t="s">
        <v>5</v>
      </c>
      <c r="C10">
        <v>49.261666666666663</v>
      </c>
      <c r="D10" s="10">
        <v>4.9719616385559265E-3</v>
      </c>
      <c r="E10" s="10">
        <v>8.7740487464243566E-2</v>
      </c>
      <c r="F10" s="10">
        <v>2.6639427363915548E-3</v>
      </c>
      <c r="G10" s="10">
        <v>0.60299537490063981</v>
      </c>
      <c r="H10" s="10">
        <v>8.8012888323676458E-2</v>
      </c>
      <c r="I10" s="10">
        <v>6.8151315032582149E-3</v>
      </c>
      <c r="J10" s="10">
        <v>3.6433030351732784E-3</v>
      </c>
      <c r="K10" s="10">
        <v>0.12010062718818663</v>
      </c>
      <c r="L10" s="10">
        <v>7.7886327667835042E-2</v>
      </c>
      <c r="M10" s="10">
        <v>4.6703504509188276E-3</v>
      </c>
      <c r="N10" s="10">
        <v>4.9960509112040145E-4</v>
      </c>
      <c r="Q10" s="15"/>
      <c r="R10" s="15" t="s">
        <v>62</v>
      </c>
      <c r="S10" s="15" t="s">
        <v>47</v>
      </c>
      <c r="T10" s="15" t="s">
        <v>61</v>
      </c>
      <c r="U10" s="15" t="s">
        <v>51</v>
      </c>
      <c r="V10" s="15" t="s">
        <v>52</v>
      </c>
      <c r="W10" s="15" t="s">
        <v>53</v>
      </c>
      <c r="X10" s="15" t="s">
        <v>54</v>
      </c>
      <c r="Y10" s="15" t="s">
        <v>55</v>
      </c>
      <c r="Z10" s="15" t="s">
        <v>56</v>
      </c>
      <c r="AA10" s="15" t="s">
        <v>57</v>
      </c>
      <c r="AB10" s="15" t="s">
        <v>58</v>
      </c>
      <c r="AC10" s="15" t="s">
        <v>59</v>
      </c>
    </row>
    <row r="11" spans="1:29" x14ac:dyDescent="0.35">
      <c r="A11" t="s">
        <v>91</v>
      </c>
      <c r="B11" t="s">
        <v>6</v>
      </c>
      <c r="C11">
        <v>55.249999999999986</v>
      </c>
      <c r="D11" s="10">
        <v>3.0776268094192538E-3</v>
      </c>
      <c r="E11" s="10">
        <v>6.9485731669180914E-2</v>
      </c>
      <c r="F11" s="10">
        <v>2.7634932481805739E-3</v>
      </c>
      <c r="G11" s="10">
        <v>0.65889314613688621</v>
      </c>
      <c r="H11" s="10">
        <v>7.5907005030536615E-2</v>
      </c>
      <c r="I11" s="10">
        <v>6.574831169609067E-3</v>
      </c>
      <c r="J11" s="10">
        <v>4.2779660982205214E-3</v>
      </c>
      <c r="K11" s="10">
        <v>9.7890572240043119E-2</v>
      </c>
      <c r="L11" s="10">
        <v>7.6176547067981992E-2</v>
      </c>
      <c r="M11" s="10">
        <v>4.4742989978432124E-3</v>
      </c>
      <c r="N11" s="10">
        <v>4.7878153209858796E-4</v>
      </c>
      <c r="Q11" s="13" t="s">
        <v>62</v>
      </c>
      <c r="R11" s="13">
        <v>1</v>
      </c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x14ac:dyDescent="0.35">
      <c r="A12" t="s">
        <v>91</v>
      </c>
      <c r="B12" t="s">
        <v>7</v>
      </c>
      <c r="C12">
        <v>44.92</v>
      </c>
      <c r="D12" s="10">
        <v>2.9578933734635518E-3</v>
      </c>
      <c r="E12" s="10">
        <v>6.6463202568495305E-2</v>
      </c>
      <c r="F12" s="10">
        <v>2.8059882906416047E-3</v>
      </c>
      <c r="G12" s="10">
        <v>0.66519053485076562</v>
      </c>
      <c r="H12" s="10">
        <v>7.4315490500260858E-2</v>
      </c>
      <c r="I12" s="10">
        <v>6.44176829943872E-3</v>
      </c>
      <c r="J12" s="10">
        <v>4.3626561709696043E-3</v>
      </c>
      <c r="K12" s="10">
        <v>9.5060114086510439E-2</v>
      </c>
      <c r="L12" s="10">
        <v>7.7355182160060029E-2</v>
      </c>
      <c r="M12" s="10">
        <v>4.5628758352768035E-3</v>
      </c>
      <c r="N12" s="10">
        <v>4.8429386411745132E-4</v>
      </c>
      <c r="Q12" s="13" t="s">
        <v>47</v>
      </c>
      <c r="R12" s="13">
        <v>-0.15539403016991568</v>
      </c>
      <c r="S12" s="13">
        <v>1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29" x14ac:dyDescent="0.35">
      <c r="A13" t="s">
        <v>91</v>
      </c>
      <c r="B13" t="s">
        <v>8</v>
      </c>
      <c r="C13">
        <v>59.969333333333338</v>
      </c>
      <c r="D13" s="10">
        <v>2.9511503378775142E-3</v>
      </c>
      <c r="E13" s="10">
        <v>6.1087051274007639E-2</v>
      </c>
      <c r="F13" s="10">
        <v>2.7554025693042146E-3</v>
      </c>
      <c r="G13" s="10">
        <v>0.67613932937582011</v>
      </c>
      <c r="H13" s="10">
        <v>7.0681791095915714E-2</v>
      </c>
      <c r="I13" s="10">
        <v>6.4630622105238721E-3</v>
      </c>
      <c r="J13" s="10">
        <v>4.4536924038284173E-3</v>
      </c>
      <c r="K13" s="10">
        <v>9.1346666029585688E-2</v>
      </c>
      <c r="L13" s="10">
        <v>7.8969364919366042E-2</v>
      </c>
      <c r="M13" s="10">
        <v>4.6580900833787311E-3</v>
      </c>
      <c r="N13" s="10">
        <v>4.9439970039198212E-4</v>
      </c>
      <c r="Q13" s="13" t="s">
        <v>61</v>
      </c>
      <c r="R13" s="13">
        <v>-0.72973343560237258</v>
      </c>
      <c r="S13" s="13">
        <v>0.41457242324931587</v>
      </c>
      <c r="T13" s="13">
        <v>1</v>
      </c>
      <c r="U13" s="13"/>
      <c r="V13" s="13"/>
      <c r="W13" s="13"/>
      <c r="X13" s="13"/>
      <c r="Y13" s="13"/>
      <c r="Z13" s="13"/>
      <c r="AA13" s="13"/>
      <c r="AB13" s="13"/>
      <c r="AC13" s="13"/>
    </row>
    <row r="14" spans="1:29" x14ac:dyDescent="0.35">
      <c r="A14" t="s">
        <v>91</v>
      </c>
      <c r="B14" t="s">
        <v>9</v>
      </c>
      <c r="C14">
        <v>61.234999999999999</v>
      </c>
      <c r="D14" s="10">
        <v>2.7977664864748935E-3</v>
      </c>
      <c r="E14" s="10">
        <v>4.605157598658427E-2</v>
      </c>
      <c r="F14" s="10">
        <v>2.6746504266096224E-3</v>
      </c>
      <c r="G14" s="10">
        <v>0.71260139019597657</v>
      </c>
      <c r="H14" s="10">
        <v>6.1815527964706955E-2</v>
      </c>
      <c r="I14" s="10">
        <v>6.5990237616539629E-3</v>
      </c>
      <c r="J14" s="10">
        <v>4.716676280930818E-3</v>
      </c>
      <c r="K14" s="10">
        <v>7.3388418957844759E-2</v>
      </c>
      <c r="L14" s="10">
        <v>8.4022375527874948E-2</v>
      </c>
      <c r="M14" s="10">
        <v>4.8066614422006826E-3</v>
      </c>
      <c r="N14" s="10">
        <v>5.2593296914227306E-4</v>
      </c>
      <c r="Q14" s="13" t="s">
        <v>51</v>
      </c>
      <c r="R14" s="13">
        <v>-0.17691528852702779</v>
      </c>
      <c r="S14" s="13">
        <v>-0.44025279237043902</v>
      </c>
      <c r="T14" s="13">
        <v>1.8166265974112656E-2</v>
      </c>
      <c r="U14" s="13">
        <v>1</v>
      </c>
      <c r="V14" s="13"/>
      <c r="W14" s="13"/>
      <c r="X14" s="13"/>
      <c r="Y14" s="13"/>
      <c r="Z14" s="13"/>
      <c r="AA14" s="13"/>
      <c r="AB14" s="13"/>
      <c r="AC14" s="13"/>
    </row>
    <row r="15" spans="1:29" x14ac:dyDescent="0.35">
      <c r="A15" t="s">
        <v>91</v>
      </c>
      <c r="B15" t="s">
        <v>10</v>
      </c>
      <c r="C15">
        <v>60.588749999999983</v>
      </c>
      <c r="D15" s="10">
        <v>2.8592256856183385E-3</v>
      </c>
      <c r="E15" s="10">
        <v>4.220544361999546E-2</v>
      </c>
      <c r="F15" s="10">
        <v>2.7760964864362533E-3</v>
      </c>
      <c r="G15" s="10">
        <v>0.7129709852497792</v>
      </c>
      <c r="H15" s="10">
        <v>5.9386594159527774E-2</v>
      </c>
      <c r="I15" s="10">
        <v>6.8095474183562264E-3</v>
      </c>
      <c r="J15" s="10">
        <v>4.7835299454367644E-3</v>
      </c>
      <c r="K15" s="10">
        <v>7.1654285035151449E-2</v>
      </c>
      <c r="L15" s="10">
        <v>9.0772710919501606E-2</v>
      </c>
      <c r="M15" s="10">
        <v>5.2101816843326204E-3</v>
      </c>
      <c r="N15" s="10">
        <v>5.7139979586421101E-4</v>
      </c>
      <c r="Q15" s="13" t="s">
        <v>52</v>
      </c>
      <c r="R15" s="13">
        <v>0.40591383483200422</v>
      </c>
      <c r="S15" s="13">
        <v>-0.28461849931493927</v>
      </c>
      <c r="T15" s="13">
        <v>-0.78420894850586043</v>
      </c>
      <c r="U15" s="13">
        <v>0.45023482222864253</v>
      </c>
      <c r="V15" s="13">
        <v>1</v>
      </c>
      <c r="W15" s="13"/>
      <c r="X15" s="13"/>
      <c r="Y15" s="13"/>
      <c r="Z15" s="13"/>
      <c r="AA15" s="13"/>
      <c r="AB15" s="13"/>
      <c r="AC15" s="13"/>
    </row>
    <row r="16" spans="1:29" x14ac:dyDescent="0.35">
      <c r="A16" t="s">
        <v>91</v>
      </c>
      <c r="B16" t="s">
        <v>11</v>
      </c>
      <c r="C16">
        <v>63.739230769230772</v>
      </c>
      <c r="D16" s="10">
        <v>2.7649712463024257E-3</v>
      </c>
      <c r="E16" s="10">
        <v>3.4327188190497307E-2</v>
      </c>
      <c r="F16" s="10">
        <v>2.8160993603557924E-3</v>
      </c>
      <c r="G16" s="10">
        <v>0.72664111773553608</v>
      </c>
      <c r="H16" s="10">
        <v>5.6662784580157798E-2</v>
      </c>
      <c r="I16" s="10">
        <v>6.5044580874304781E-3</v>
      </c>
      <c r="J16" s="10">
        <v>4.9565853566392445E-3</v>
      </c>
      <c r="K16" s="10">
        <v>6.4888991778411176E-2</v>
      </c>
      <c r="L16" s="10">
        <v>9.4403607373099371E-2</v>
      </c>
      <c r="M16" s="10">
        <v>5.4387982815084779E-3</v>
      </c>
      <c r="N16" s="10">
        <v>5.9539801006191378E-4</v>
      </c>
      <c r="Q16" s="13" t="s">
        <v>53</v>
      </c>
      <c r="R16" s="13">
        <v>-0.35756211061799292</v>
      </c>
      <c r="S16" s="13">
        <v>0.24007616447974828</v>
      </c>
      <c r="T16" s="13">
        <v>0.74773847512978642</v>
      </c>
      <c r="U16" s="13">
        <v>-0.44324513830122936</v>
      </c>
      <c r="V16" s="13">
        <v>-0.98500242738060151</v>
      </c>
      <c r="W16" s="13">
        <v>1</v>
      </c>
      <c r="X16" s="13"/>
      <c r="Y16" s="13"/>
      <c r="Z16" s="13"/>
      <c r="AA16" s="13"/>
      <c r="AB16" s="13"/>
      <c r="AC16" s="13"/>
    </row>
    <row r="17" spans="1:29" x14ac:dyDescent="0.35">
      <c r="A17" t="s">
        <v>91</v>
      </c>
      <c r="B17" t="s">
        <v>12</v>
      </c>
      <c r="C17">
        <v>67.015714285714282</v>
      </c>
      <c r="D17" s="10">
        <v>2.7327762715089331E-3</v>
      </c>
      <c r="E17" s="10">
        <v>3.1704631603897498E-2</v>
      </c>
      <c r="F17" s="10">
        <v>2.6994259024327419E-3</v>
      </c>
      <c r="G17" s="10">
        <v>0.73086590769374571</v>
      </c>
      <c r="H17" s="10">
        <v>5.5544695240288051E-2</v>
      </c>
      <c r="I17" s="10">
        <v>6.3685365749065158E-3</v>
      </c>
      <c r="J17" s="10">
        <v>4.8699731605898579E-3</v>
      </c>
      <c r="K17" s="10">
        <v>6.2415133269215467E-2</v>
      </c>
      <c r="L17" s="10">
        <v>9.6618650656152522E-2</v>
      </c>
      <c r="M17" s="10">
        <v>5.5736081179002276E-3</v>
      </c>
      <c r="N17" s="10">
        <v>6.0666150936258638E-4</v>
      </c>
      <c r="Q17" s="13" t="s">
        <v>54</v>
      </c>
      <c r="R17" s="13">
        <v>-5.3632192076217639E-2</v>
      </c>
      <c r="S17" s="13">
        <v>0.57814888367525041</v>
      </c>
      <c r="T17" s="13">
        <v>8.3827504126961338E-3</v>
      </c>
      <c r="U17" s="13">
        <v>5.8885241882344869E-2</v>
      </c>
      <c r="V17" s="13">
        <v>0.35191518350595574</v>
      </c>
      <c r="W17" s="13">
        <v>-0.30576859032597203</v>
      </c>
      <c r="X17" s="13">
        <v>1</v>
      </c>
      <c r="Y17" s="13"/>
      <c r="Z17" s="13"/>
      <c r="AA17" s="13"/>
      <c r="AB17" s="13"/>
      <c r="AC17" s="13"/>
    </row>
    <row r="18" spans="1:29" x14ac:dyDescent="0.35">
      <c r="A18" t="s">
        <v>91</v>
      </c>
      <c r="B18" t="s">
        <v>13</v>
      </c>
      <c r="C18">
        <v>73.349999999999994</v>
      </c>
      <c r="D18" s="10">
        <v>2.7642425299673357E-3</v>
      </c>
      <c r="E18" s="10">
        <v>3.0705613351666394E-2</v>
      </c>
      <c r="F18" s="10">
        <v>2.7650456958281332E-3</v>
      </c>
      <c r="G18" s="10">
        <v>0.73185347211985297</v>
      </c>
      <c r="H18" s="10">
        <v>5.4947704576227503E-2</v>
      </c>
      <c r="I18" s="10">
        <v>6.3960735036186931E-3</v>
      </c>
      <c r="J18" s="10">
        <v>5.0124345965851759E-3</v>
      </c>
      <c r="K18" s="10">
        <v>6.0776011874378949E-2</v>
      </c>
      <c r="L18" s="10">
        <v>9.8425762649187148E-2</v>
      </c>
      <c r="M18" s="10">
        <v>5.7366530033580877E-3</v>
      </c>
      <c r="N18" s="10">
        <v>6.1698609932966941E-4</v>
      </c>
      <c r="Q18" s="13" t="s">
        <v>55</v>
      </c>
      <c r="R18" s="13">
        <v>0.3481736543926317</v>
      </c>
      <c r="S18" s="13">
        <v>-0.48697544328498171</v>
      </c>
      <c r="T18" s="13">
        <v>-0.7225272915688763</v>
      </c>
      <c r="U18" s="13">
        <v>0.59358685980983206</v>
      </c>
      <c r="V18" s="13">
        <v>0.94770550599368575</v>
      </c>
      <c r="W18" s="13">
        <v>-0.90073576813060541</v>
      </c>
      <c r="X18" s="13">
        <v>0.2748967163735439</v>
      </c>
      <c r="Y18" s="13">
        <v>1</v>
      </c>
      <c r="Z18" s="13"/>
      <c r="AA18" s="13"/>
      <c r="AB18" s="13"/>
      <c r="AC18" s="13"/>
    </row>
    <row r="19" spans="1:29" x14ac:dyDescent="0.35">
      <c r="A19" t="s">
        <v>91</v>
      </c>
      <c r="B19" t="s">
        <v>39</v>
      </c>
      <c r="C19">
        <v>69.695999999999998</v>
      </c>
      <c r="D19" s="10">
        <v>2.7345125851244794E-3</v>
      </c>
      <c r="E19" s="10">
        <v>3.072734621883897E-2</v>
      </c>
      <c r="F19" s="10">
        <v>2.7195055735698623E-3</v>
      </c>
      <c r="G19" s="10">
        <v>0.73198081215528121</v>
      </c>
      <c r="H19" s="10">
        <v>5.4952344684261085E-2</v>
      </c>
      <c r="I19" s="10">
        <v>6.2632405130676767E-3</v>
      </c>
      <c r="J19" s="10">
        <v>5.0247507549983144E-3</v>
      </c>
      <c r="K19" s="10">
        <v>6.0769363275335046E-2</v>
      </c>
      <c r="L19" s="10">
        <v>9.8458873476637343E-2</v>
      </c>
      <c r="M19" s="10">
        <v>5.7507486540422275E-3</v>
      </c>
      <c r="N19" s="10">
        <v>6.1850210884393326E-4</v>
      </c>
      <c r="Q19" s="13" t="s">
        <v>56</v>
      </c>
      <c r="R19" s="13">
        <v>-0.51616676254578886</v>
      </c>
      <c r="S19" s="13">
        <v>0.24316631862546381</v>
      </c>
      <c r="T19" s="13">
        <v>0.87105128186569025</v>
      </c>
      <c r="U19" s="13">
        <v>-0.17621064566425448</v>
      </c>
      <c r="V19" s="13">
        <v>-0.93609354026624259</v>
      </c>
      <c r="W19" s="13">
        <v>0.89367636026233788</v>
      </c>
      <c r="X19" s="13">
        <v>-0.388339540235212</v>
      </c>
      <c r="Y19" s="13">
        <v>-0.8881027719347756</v>
      </c>
      <c r="Z19" s="13">
        <v>1</v>
      </c>
      <c r="AA19" s="13"/>
      <c r="AB19" s="13"/>
      <c r="AC19" s="13"/>
    </row>
    <row r="20" spans="1:29" x14ac:dyDescent="0.35">
      <c r="A20" t="s">
        <v>91</v>
      </c>
      <c r="B20" t="s">
        <v>14</v>
      </c>
      <c r="C20">
        <v>67.631999999999991</v>
      </c>
      <c r="D20" s="10">
        <v>2.7323568699852397E-3</v>
      </c>
      <c r="E20" s="10">
        <v>2.9713012515344129E-2</v>
      </c>
      <c r="F20" s="10">
        <v>2.7474549650553675E-3</v>
      </c>
      <c r="G20" s="10">
        <v>0.73342855538845197</v>
      </c>
      <c r="H20" s="10">
        <v>5.4304644236105787E-2</v>
      </c>
      <c r="I20" s="10">
        <v>6.2510727759523821E-3</v>
      </c>
      <c r="J20" s="10">
        <v>5.0385365176297669E-3</v>
      </c>
      <c r="K20" s="10">
        <v>5.9380664874835988E-2</v>
      </c>
      <c r="L20" s="10">
        <v>0.10013422202803059</v>
      </c>
      <c r="M20" s="10">
        <v>5.638781578961658E-3</v>
      </c>
      <c r="N20" s="10">
        <v>6.3069824964726419E-4</v>
      </c>
      <c r="Q20" s="13" t="s">
        <v>57</v>
      </c>
      <c r="R20" s="13">
        <v>0.34738781652683592</v>
      </c>
      <c r="S20" s="13">
        <v>-5.9585638528331757E-2</v>
      </c>
      <c r="T20" s="13">
        <v>-0.21158664388455509</v>
      </c>
      <c r="U20" s="13">
        <v>-0.83965294820431369</v>
      </c>
      <c r="V20" s="13">
        <v>-0.40057148365562184</v>
      </c>
      <c r="W20" s="13">
        <v>0.43050961250143682</v>
      </c>
      <c r="X20" s="13">
        <v>-0.40304683097271532</v>
      </c>
      <c r="Y20" s="13">
        <v>-0.40931388946783004</v>
      </c>
      <c r="Z20" s="13">
        <v>0.10240327418242129</v>
      </c>
      <c r="AA20" s="13">
        <v>1</v>
      </c>
      <c r="AB20" s="13"/>
      <c r="AC20" s="13"/>
    </row>
    <row r="21" spans="1:29" x14ac:dyDescent="0.35">
      <c r="A21" t="s">
        <v>91</v>
      </c>
      <c r="B21" t="s">
        <v>60</v>
      </c>
      <c r="C21">
        <v>70.62</v>
      </c>
      <c r="D21" s="10">
        <v>2.6483378390983851E-3</v>
      </c>
      <c r="E21" s="10">
        <v>2.958494353068538E-2</v>
      </c>
      <c r="F21" s="10">
        <v>2.8516849817060638E-3</v>
      </c>
      <c r="G21" s="10">
        <v>0.73263850046769297</v>
      </c>
      <c r="H21" s="10">
        <v>5.3964027548039854E-2</v>
      </c>
      <c r="I21" s="10">
        <v>5.8186151459626596E-3</v>
      </c>
      <c r="J21" s="10">
        <v>5.2324511705362934E-3</v>
      </c>
      <c r="K21" s="10">
        <v>5.855160580505836E-2</v>
      </c>
      <c r="L21" s="10">
        <v>0.1022989951428159</v>
      </c>
      <c r="M21" s="10">
        <v>5.7562882507748003E-3</v>
      </c>
      <c r="N21" s="10">
        <v>6.5455011762920949E-4</v>
      </c>
      <c r="Q21" s="13" t="s">
        <v>58</v>
      </c>
      <c r="R21" s="13">
        <v>0.24631323983763095</v>
      </c>
      <c r="S21" s="13">
        <v>4.2570614531652007E-2</v>
      </c>
      <c r="T21" s="13">
        <v>-6.871020808073885E-3</v>
      </c>
      <c r="U21" s="13">
        <v>-0.8474158732188638</v>
      </c>
      <c r="V21" s="13">
        <v>-0.59406671655114451</v>
      </c>
      <c r="W21" s="13">
        <v>0.62417903496421245</v>
      </c>
      <c r="X21" s="13">
        <v>-0.41389714015855789</v>
      </c>
      <c r="Y21" s="13">
        <v>-0.59969998029655303</v>
      </c>
      <c r="Z21" s="13">
        <v>0.32336729231799494</v>
      </c>
      <c r="AA21" s="13">
        <v>0.9625744721606696</v>
      </c>
      <c r="AB21" s="13">
        <v>1</v>
      </c>
      <c r="AC21" s="13"/>
    </row>
    <row r="22" spans="1:29" ht="15" thickBot="1" x14ac:dyDescent="0.4">
      <c r="A22" t="s">
        <v>91</v>
      </c>
      <c r="B22" t="s">
        <v>16</v>
      </c>
      <c r="C22">
        <v>63.878125000000004</v>
      </c>
      <c r="D22" s="10">
        <v>2.5502633990908165E-3</v>
      </c>
      <c r="E22" s="10">
        <v>2.9518293370858487E-2</v>
      </c>
      <c r="F22" s="10">
        <v>2.8303171462533742E-3</v>
      </c>
      <c r="G22" s="10">
        <v>0.7312421721778537</v>
      </c>
      <c r="H22" s="10">
        <v>5.3750900791129791E-2</v>
      </c>
      <c r="I22" s="10">
        <v>4.9579470649378267E-3</v>
      </c>
      <c r="J22" s="10">
        <v>5.3136707672951792E-3</v>
      </c>
      <c r="K22" s="10">
        <v>5.8018053450288501E-2</v>
      </c>
      <c r="L22" s="10">
        <v>0.10521284086732299</v>
      </c>
      <c r="M22" s="10">
        <v>5.9280748733384018E-3</v>
      </c>
      <c r="N22" s="10">
        <v>6.7746609163105197E-4</v>
      </c>
      <c r="Q22" s="14" t="s">
        <v>59</v>
      </c>
      <c r="R22" s="14">
        <v>0.49586061423717348</v>
      </c>
      <c r="S22" s="14">
        <v>0.25547738163902295</v>
      </c>
      <c r="T22" s="14">
        <v>-0.41071083483051235</v>
      </c>
      <c r="U22" s="14">
        <v>7.0281179008670813E-2</v>
      </c>
      <c r="V22" s="14">
        <v>0.52021936903493082</v>
      </c>
      <c r="W22" s="14">
        <v>-0.43437329194496666</v>
      </c>
      <c r="X22" s="14">
        <v>0.66121713861411102</v>
      </c>
      <c r="Y22" s="14">
        <v>0.51404620373028787</v>
      </c>
      <c r="Z22" s="14">
        <v>-0.63543030800443645</v>
      </c>
      <c r="AA22" s="14">
        <v>-0.10420665335414271</v>
      </c>
      <c r="AB22" s="14">
        <v>-0.19908439826941912</v>
      </c>
      <c r="AC22" s="14">
        <v>1</v>
      </c>
    </row>
    <row r="23" spans="1:29" x14ac:dyDescent="0.35">
      <c r="A23" t="s">
        <v>91</v>
      </c>
      <c r="B23" t="s">
        <v>17</v>
      </c>
      <c r="C23">
        <v>74</v>
      </c>
      <c r="D23" s="10">
        <v>1.687242714297434E-3</v>
      </c>
      <c r="E23" s="10">
        <v>2.9377396219898065E-2</v>
      </c>
      <c r="F23" s="10">
        <v>2.874225827865869E-3</v>
      </c>
      <c r="G23" s="10">
        <v>0.73168260629490578</v>
      </c>
      <c r="H23" s="10">
        <v>5.3587373693847508E-2</v>
      </c>
      <c r="I23" s="10">
        <v>4.744307687038922E-3</v>
      </c>
      <c r="J23" s="10">
        <v>5.0800543738429684E-3</v>
      </c>
      <c r="K23" s="10">
        <v>5.7809809912507788E-2</v>
      </c>
      <c r="L23" s="10">
        <v>0.10645171201050857</v>
      </c>
      <c r="M23" s="10">
        <v>6.0144792310221134E-3</v>
      </c>
      <c r="N23" s="10">
        <v>6.9079203426482792E-4</v>
      </c>
    </row>
    <row r="24" spans="1:29" x14ac:dyDescent="0.35">
      <c r="A24" t="s">
        <v>91</v>
      </c>
      <c r="B24" t="s">
        <v>18</v>
      </c>
      <c r="C24">
        <v>70.245000000000005</v>
      </c>
      <c r="D24" s="10">
        <v>1.6797698435979279E-3</v>
      </c>
      <c r="E24" s="10">
        <v>2.9315422060403201E-2</v>
      </c>
      <c r="F24" s="10">
        <v>2.8779208450951878E-3</v>
      </c>
      <c r="G24" s="10">
        <v>0.73214217400519443</v>
      </c>
      <c r="H24" s="10">
        <v>5.356992923223125E-2</v>
      </c>
      <c r="I24" s="10">
        <v>4.7501892586065443E-3</v>
      </c>
      <c r="J24" s="10">
        <v>5.0723587062049364E-3</v>
      </c>
      <c r="K24" s="10">
        <v>5.7763128209772224E-2</v>
      </c>
      <c r="L24" s="10">
        <v>0.10611521648098539</v>
      </c>
      <c r="M24" s="10">
        <v>6.0222112624333368E-3</v>
      </c>
      <c r="N24" s="10">
        <v>6.916800954755157E-4</v>
      </c>
    </row>
    <row r="25" spans="1:29" x14ac:dyDescent="0.35">
      <c r="Q25" t="s">
        <v>107</v>
      </c>
      <c r="R25" t="s">
        <v>100</v>
      </c>
      <c r="S25" t="s">
        <v>101</v>
      </c>
      <c r="T25" t="s">
        <v>102</v>
      </c>
      <c r="U25" t="s">
        <v>103</v>
      </c>
    </row>
    <row r="26" spans="1:29" x14ac:dyDescent="0.35">
      <c r="Q26" s="13" t="s">
        <v>61</v>
      </c>
      <c r="R26" s="13">
        <v>-0.73</v>
      </c>
      <c r="S26" t="s">
        <v>106</v>
      </c>
      <c r="T26">
        <v>0.53</v>
      </c>
      <c r="U26" t="s">
        <v>104</v>
      </c>
    </row>
    <row r="27" spans="1:29" x14ac:dyDescent="0.35">
      <c r="Q27" s="13" t="s">
        <v>97</v>
      </c>
      <c r="R27" s="13">
        <v>-0.52</v>
      </c>
      <c r="S27" t="s">
        <v>106</v>
      </c>
      <c r="T27">
        <v>0.27</v>
      </c>
      <c r="U27">
        <v>0.01</v>
      </c>
    </row>
    <row r="28" spans="1:29" x14ac:dyDescent="0.35">
      <c r="Q28" s="13" t="s">
        <v>109</v>
      </c>
      <c r="R28" s="13">
        <v>0.5</v>
      </c>
      <c r="S28" t="s">
        <v>106</v>
      </c>
      <c r="T28">
        <v>0.25</v>
      </c>
      <c r="U28">
        <v>0.02</v>
      </c>
    </row>
    <row r="29" spans="1:29" x14ac:dyDescent="0.35">
      <c r="Q29" s="13" t="s">
        <v>94</v>
      </c>
      <c r="R29" s="13">
        <v>0.41</v>
      </c>
      <c r="S29" t="s">
        <v>105</v>
      </c>
      <c r="T29">
        <v>0.16</v>
      </c>
      <c r="U29">
        <v>0.05</v>
      </c>
    </row>
    <row r="30" spans="1:29" x14ac:dyDescent="0.35">
      <c r="Q30" s="13" t="s">
        <v>108</v>
      </c>
      <c r="R30" s="13">
        <v>-0.36</v>
      </c>
      <c r="S30" t="s">
        <v>105</v>
      </c>
      <c r="T30">
        <v>0.13</v>
      </c>
      <c r="U30">
        <v>0.09</v>
      </c>
    </row>
    <row r="31" spans="1:29" x14ac:dyDescent="0.35">
      <c r="D31" t="s">
        <v>112</v>
      </c>
      <c r="Q31" s="13" t="s">
        <v>96</v>
      </c>
      <c r="R31" s="13">
        <v>0.35</v>
      </c>
      <c r="S31" t="s">
        <v>105</v>
      </c>
      <c r="T31">
        <v>0.12</v>
      </c>
      <c r="U31">
        <v>0.1</v>
      </c>
    </row>
    <row r="32" spans="1:29" x14ac:dyDescent="0.35">
      <c r="Q32" s="13" t="s">
        <v>98</v>
      </c>
      <c r="R32" s="13">
        <v>0.35</v>
      </c>
      <c r="S32" t="s">
        <v>105</v>
      </c>
      <c r="T32">
        <v>0.12</v>
      </c>
      <c r="U32">
        <v>0.1</v>
      </c>
    </row>
    <row r="33" spans="4:21" x14ac:dyDescent="0.35">
      <c r="D33" t="s">
        <v>47</v>
      </c>
      <c r="Q33" s="13" t="s">
        <v>99</v>
      </c>
      <c r="R33" s="13">
        <v>0.25</v>
      </c>
      <c r="S33" t="s">
        <v>105</v>
      </c>
      <c r="T33">
        <v>0.06</v>
      </c>
      <c r="U33">
        <v>0.26</v>
      </c>
    </row>
    <row r="34" spans="4:21" x14ac:dyDescent="0.35">
      <c r="D34" t="s">
        <v>63</v>
      </c>
      <c r="Q34" s="13" t="s">
        <v>93</v>
      </c>
      <c r="R34" s="13">
        <v>-0.18</v>
      </c>
      <c r="S34" t="s">
        <v>105</v>
      </c>
      <c r="T34">
        <v>0.03</v>
      </c>
      <c r="U34">
        <v>0.42</v>
      </c>
    </row>
    <row r="35" spans="4:21" ht="15" thickBot="1" x14ac:dyDescent="0.4">
      <c r="Q35" s="13" t="s">
        <v>92</v>
      </c>
      <c r="R35" s="13">
        <v>-0.16</v>
      </c>
      <c r="S35" t="s">
        <v>105</v>
      </c>
      <c r="T35">
        <v>0.02</v>
      </c>
      <c r="U35">
        <v>0.48</v>
      </c>
    </row>
    <row r="36" spans="4:21" ht="15" thickBot="1" x14ac:dyDescent="0.4">
      <c r="D36" s="16" t="s">
        <v>64</v>
      </c>
      <c r="E36" s="16"/>
      <c r="Q36" s="14" t="s">
        <v>95</v>
      </c>
      <c r="R36" s="14">
        <v>-0.05</v>
      </c>
      <c r="S36" t="s">
        <v>105</v>
      </c>
      <c r="T36" t="s">
        <v>104</v>
      </c>
      <c r="U36">
        <v>0.81</v>
      </c>
    </row>
    <row r="37" spans="4:21" x14ac:dyDescent="0.35">
      <c r="D37" s="13" t="s">
        <v>65</v>
      </c>
      <c r="E37" s="13">
        <v>0.1553940301699159</v>
      </c>
    </row>
    <row r="38" spans="4:21" x14ac:dyDescent="0.35">
      <c r="D38" s="13" t="s">
        <v>66</v>
      </c>
      <c r="E38" s="13">
        <v>2.4147304612448735E-2</v>
      </c>
    </row>
    <row r="39" spans="4:21" x14ac:dyDescent="0.35">
      <c r="D39" s="13" t="s">
        <v>67</v>
      </c>
      <c r="E39" s="13">
        <v>-2.2321871358387042E-2</v>
      </c>
    </row>
    <row r="40" spans="4:21" x14ac:dyDescent="0.35">
      <c r="D40" s="13" t="s">
        <v>68</v>
      </c>
      <c r="E40" s="13">
        <v>8.6960528415599008</v>
      </c>
    </row>
    <row r="41" spans="4:21" ht="15" thickBot="1" x14ac:dyDescent="0.4">
      <c r="D41" s="14" t="s">
        <v>69</v>
      </c>
      <c r="E41" s="14">
        <v>23</v>
      </c>
    </row>
    <row r="43" spans="4:21" ht="15" thickBot="1" x14ac:dyDescent="0.4">
      <c r="D43" t="s">
        <v>70</v>
      </c>
    </row>
    <row r="44" spans="4:21" x14ac:dyDescent="0.35">
      <c r="D44" s="15"/>
      <c r="E44" s="15" t="s">
        <v>74</v>
      </c>
      <c r="F44" s="15" t="s">
        <v>75</v>
      </c>
      <c r="G44" s="15" t="s">
        <v>76</v>
      </c>
      <c r="H44" s="15" t="s">
        <v>77</v>
      </c>
      <c r="I44" s="15" t="s">
        <v>78</v>
      </c>
    </row>
    <row r="45" spans="4:21" x14ac:dyDescent="0.35">
      <c r="D45" s="13" t="s">
        <v>71</v>
      </c>
      <c r="E45" s="13">
        <v>1</v>
      </c>
      <c r="F45" s="13">
        <v>39.29597144462673</v>
      </c>
      <c r="G45" s="13">
        <v>39.29597144462673</v>
      </c>
      <c r="H45" s="13">
        <v>0.5196413344536962</v>
      </c>
      <c r="I45" s="13">
        <v>0.47894343850600307</v>
      </c>
    </row>
    <row r="46" spans="4:21" x14ac:dyDescent="0.35">
      <c r="D46" s="13" t="s">
        <v>72</v>
      </c>
      <c r="E46" s="13">
        <v>21</v>
      </c>
      <c r="F46" s="13">
        <v>1588.0480354872425</v>
      </c>
      <c r="G46" s="13">
        <v>75.621335023202022</v>
      </c>
      <c r="H46" s="13"/>
      <c r="I46" s="13"/>
    </row>
    <row r="47" spans="4:21" ht="15" thickBot="1" x14ac:dyDescent="0.4">
      <c r="D47" s="14" t="s">
        <v>46</v>
      </c>
      <c r="E47" s="14">
        <v>22</v>
      </c>
      <c r="F47" s="14">
        <v>1627.3440069318692</v>
      </c>
      <c r="G47" s="14"/>
      <c r="H47" s="14"/>
      <c r="I47" s="14"/>
    </row>
    <row r="48" spans="4:21" ht="15" thickBot="1" x14ac:dyDescent="0.4"/>
    <row r="49" spans="4:12" x14ac:dyDescent="0.35">
      <c r="D49" s="15"/>
      <c r="E49" s="15" t="s">
        <v>79</v>
      </c>
      <c r="F49" s="15" t="s">
        <v>68</v>
      </c>
      <c r="G49" s="15" t="s">
        <v>80</v>
      </c>
      <c r="H49" s="15" t="s">
        <v>81</v>
      </c>
      <c r="I49" s="15" t="s">
        <v>82</v>
      </c>
      <c r="J49" s="15" t="s">
        <v>83</v>
      </c>
      <c r="K49" s="15" t="s">
        <v>84</v>
      </c>
      <c r="L49" s="15" t="s">
        <v>85</v>
      </c>
    </row>
    <row r="50" spans="4:12" x14ac:dyDescent="0.35">
      <c r="D50" s="13" t="s">
        <v>73</v>
      </c>
      <c r="E50" s="13">
        <v>63.327183840969305</v>
      </c>
      <c r="F50" s="13">
        <v>2.5977686853458306</v>
      </c>
      <c r="G50" s="13">
        <v>24.377529915654829</v>
      </c>
      <c r="H50" s="13">
        <v>6.929395181728159E-17</v>
      </c>
      <c r="I50" s="13">
        <v>57.924828117524093</v>
      </c>
      <c r="J50" s="13">
        <v>68.729539564414523</v>
      </c>
      <c r="K50" s="13">
        <v>57.924828117524093</v>
      </c>
      <c r="L50" s="13">
        <v>68.729539564414523</v>
      </c>
    </row>
    <row r="51" spans="4:12" ht="15" thickBot="1" x14ac:dyDescent="0.4">
      <c r="D51" s="14" t="s">
        <v>86</v>
      </c>
      <c r="E51" s="14">
        <v>-303.95195690207561</v>
      </c>
      <c r="F51" s="14">
        <v>421.6509654959583</v>
      </c>
      <c r="G51" s="14">
        <v>-0.7208615223839423</v>
      </c>
      <c r="H51" s="14">
        <v>0.47894343850600374</v>
      </c>
      <c r="I51" s="14">
        <v>-1180.8231423902639</v>
      </c>
      <c r="J51" s="14">
        <v>572.91922858611258</v>
      </c>
      <c r="K51" s="14">
        <v>-1180.8231423902639</v>
      </c>
      <c r="L51" s="14">
        <v>572.91922858611258</v>
      </c>
    </row>
    <row r="53" spans="4:12" x14ac:dyDescent="0.35">
      <c r="E53" t="s">
        <v>61</v>
      </c>
    </row>
    <row r="54" spans="4:12" x14ac:dyDescent="0.35">
      <c r="E54" t="s">
        <v>63</v>
      </c>
    </row>
    <row r="55" spans="4:12" ht="15" thickBot="1" x14ac:dyDescent="0.4"/>
    <row r="56" spans="4:12" x14ac:dyDescent="0.35">
      <c r="E56" s="16" t="s">
        <v>64</v>
      </c>
      <c r="F56" s="16"/>
    </row>
    <row r="57" spans="4:12" x14ac:dyDescent="0.35">
      <c r="E57" s="13" t="s">
        <v>65</v>
      </c>
      <c r="F57" s="13">
        <v>0.72973343560237236</v>
      </c>
    </row>
    <row r="58" spans="4:12" x14ac:dyDescent="0.35">
      <c r="E58" s="13" t="s">
        <v>66</v>
      </c>
      <c r="F58" s="13">
        <v>0.53251088703604166</v>
      </c>
    </row>
    <row r="59" spans="4:12" x14ac:dyDescent="0.35">
      <c r="E59" s="13" t="s">
        <v>67</v>
      </c>
      <c r="F59" s="13">
        <v>0.51024950070442454</v>
      </c>
    </row>
    <row r="60" spans="4:12" x14ac:dyDescent="0.35">
      <c r="E60" s="13" t="s">
        <v>68</v>
      </c>
      <c r="F60" s="13">
        <v>6.0188814270387532</v>
      </c>
    </row>
    <row r="61" spans="4:12" ht="15" thickBot="1" x14ac:dyDescent="0.4">
      <c r="E61" s="14" t="s">
        <v>69</v>
      </c>
      <c r="F61" s="14">
        <v>23</v>
      </c>
    </row>
    <row r="63" spans="4:12" ht="15" thickBot="1" x14ac:dyDescent="0.4">
      <c r="E63" t="s">
        <v>70</v>
      </c>
    </row>
    <row r="64" spans="4:12" x14ac:dyDescent="0.35">
      <c r="E64" s="15"/>
      <c r="F64" s="15" t="s">
        <v>74</v>
      </c>
      <c r="G64" s="15" t="s">
        <v>75</v>
      </c>
      <c r="H64" s="15" t="s">
        <v>76</v>
      </c>
      <c r="I64" s="15" t="s">
        <v>77</v>
      </c>
      <c r="J64" s="15" t="s">
        <v>78</v>
      </c>
    </row>
    <row r="65" spans="5:13" x14ac:dyDescent="0.35">
      <c r="E65" s="13" t="s">
        <v>71</v>
      </c>
      <c r="F65" s="13">
        <v>1</v>
      </c>
      <c r="G65" s="13">
        <v>866.57840064407594</v>
      </c>
      <c r="H65" s="13">
        <v>866.57840064407594</v>
      </c>
      <c r="I65" s="13">
        <v>23.920832202607937</v>
      </c>
      <c r="J65" s="13">
        <v>7.7582731337187658E-5</v>
      </c>
    </row>
    <row r="66" spans="5:13" x14ac:dyDescent="0.35">
      <c r="E66" s="13" t="s">
        <v>72</v>
      </c>
      <c r="F66" s="13">
        <v>21</v>
      </c>
      <c r="G66" s="13">
        <v>760.76560628779328</v>
      </c>
      <c r="H66" s="13">
        <v>36.226933632752058</v>
      </c>
      <c r="I66" s="13"/>
      <c r="J66" s="13"/>
    </row>
    <row r="67" spans="5:13" ht="15" thickBot="1" x14ac:dyDescent="0.4">
      <c r="E67" s="14" t="s">
        <v>46</v>
      </c>
      <c r="F67" s="14">
        <v>22</v>
      </c>
      <c r="G67" s="14">
        <v>1627.3440069318692</v>
      </c>
      <c r="H67" s="14"/>
      <c r="I67" s="14"/>
      <c r="J67" s="14"/>
    </row>
    <row r="68" spans="5:13" ht="15" thickBot="1" x14ac:dyDescent="0.4"/>
    <row r="69" spans="5:13" x14ac:dyDescent="0.35">
      <c r="E69" s="15"/>
      <c r="F69" s="15" t="s">
        <v>79</v>
      </c>
      <c r="G69" s="15" t="s">
        <v>68</v>
      </c>
      <c r="H69" s="15" t="s">
        <v>80</v>
      </c>
      <c r="I69" s="15" t="s">
        <v>81</v>
      </c>
      <c r="J69" s="15" t="s">
        <v>82</v>
      </c>
      <c r="K69" s="15" t="s">
        <v>83</v>
      </c>
      <c r="L69" s="15" t="s">
        <v>84</v>
      </c>
      <c r="M69" s="15" t="s">
        <v>85</v>
      </c>
    </row>
    <row r="70" spans="5:13" x14ac:dyDescent="0.35">
      <c r="E70" s="13" t="s">
        <v>73</v>
      </c>
      <c r="F70" s="13">
        <v>72.343502219310082</v>
      </c>
      <c r="G70" s="13">
        <v>2.4616278832169232</v>
      </c>
      <c r="H70" s="13">
        <v>29.38848016491006</v>
      </c>
      <c r="I70" s="13">
        <v>1.5221377684726794E-18</v>
      </c>
      <c r="J70" s="13">
        <v>67.224266792804471</v>
      </c>
      <c r="K70" s="13">
        <v>77.462737645815693</v>
      </c>
      <c r="L70" s="13">
        <v>67.224266792804471</v>
      </c>
      <c r="M70" s="13">
        <v>77.462737645815693</v>
      </c>
    </row>
    <row r="71" spans="5:13" ht="15" thickBot="1" x14ac:dyDescent="0.4">
      <c r="E71" s="14" t="s">
        <v>86</v>
      </c>
      <c r="F71" s="14">
        <v>-165.36619662506874</v>
      </c>
      <c r="G71" s="14">
        <v>33.811045141288695</v>
      </c>
      <c r="H71" s="14">
        <v>-4.8908927817534442</v>
      </c>
      <c r="I71" s="14">
        <v>7.7582731337187455E-5</v>
      </c>
      <c r="J71" s="14">
        <v>-235.68011420560526</v>
      </c>
      <c r="K71" s="14">
        <v>-95.052279044532213</v>
      </c>
      <c r="L71" s="14">
        <v>-235.68011420560526</v>
      </c>
      <c r="M71" s="14">
        <v>-95.052279044532213</v>
      </c>
    </row>
    <row r="73" spans="5:13" x14ac:dyDescent="0.35">
      <c r="F73" t="s">
        <v>51</v>
      </c>
    </row>
    <row r="74" spans="5:13" x14ac:dyDescent="0.35">
      <c r="F74" t="s">
        <v>63</v>
      </c>
    </row>
    <row r="75" spans="5:13" ht="15" thickBot="1" x14ac:dyDescent="0.4"/>
    <row r="76" spans="5:13" x14ac:dyDescent="0.35">
      <c r="F76" s="16" t="s">
        <v>64</v>
      </c>
      <c r="G76" s="16"/>
    </row>
    <row r="77" spans="5:13" x14ac:dyDescent="0.35">
      <c r="F77" s="13" t="s">
        <v>65</v>
      </c>
      <c r="G77" s="13">
        <v>0.17691528852702817</v>
      </c>
    </row>
    <row r="78" spans="5:13" x14ac:dyDescent="0.35">
      <c r="F78" s="13" t="s">
        <v>66</v>
      </c>
      <c r="G78" s="13">
        <v>3.1299019314601627E-2</v>
      </c>
    </row>
    <row r="79" spans="5:13" x14ac:dyDescent="0.35">
      <c r="F79" s="13" t="s">
        <v>67</v>
      </c>
      <c r="G79" s="13">
        <v>-1.4829598813274487E-2</v>
      </c>
    </row>
    <row r="80" spans="5:13" x14ac:dyDescent="0.35">
      <c r="F80" s="13" t="s">
        <v>68</v>
      </c>
      <c r="G80" s="13">
        <v>8.66412893824001</v>
      </c>
    </row>
    <row r="81" spans="6:14" ht="15" thickBot="1" x14ac:dyDescent="0.4">
      <c r="F81" s="14" t="s">
        <v>69</v>
      </c>
      <c r="G81" s="14">
        <v>23</v>
      </c>
    </row>
    <row r="83" spans="6:14" ht="15" thickBot="1" x14ac:dyDescent="0.4">
      <c r="F83" t="s">
        <v>70</v>
      </c>
    </row>
    <row r="84" spans="6:14" x14ac:dyDescent="0.35">
      <c r="F84" s="15"/>
      <c r="G84" s="15" t="s">
        <v>74</v>
      </c>
      <c r="H84" s="15" t="s">
        <v>75</v>
      </c>
      <c r="I84" s="15" t="s">
        <v>76</v>
      </c>
      <c r="J84" s="15" t="s">
        <v>77</v>
      </c>
      <c r="K84" s="15" t="s">
        <v>78</v>
      </c>
    </row>
    <row r="85" spans="6:14" x14ac:dyDescent="0.35">
      <c r="F85" s="13" t="s">
        <v>71</v>
      </c>
      <c r="G85" s="13">
        <v>1</v>
      </c>
      <c r="H85" s="13">
        <v>50.934271504461776</v>
      </c>
      <c r="I85" s="13">
        <v>50.934271504461776</v>
      </c>
      <c r="J85" s="13">
        <v>0.67851630039806521</v>
      </c>
      <c r="K85" s="13">
        <v>0.41935525080440439</v>
      </c>
    </row>
    <row r="86" spans="6:14" x14ac:dyDescent="0.35">
      <c r="F86" s="13" t="s">
        <v>72</v>
      </c>
      <c r="G86" s="13">
        <v>21</v>
      </c>
      <c r="H86" s="13">
        <v>1576.4097354274074</v>
      </c>
      <c r="I86" s="13">
        <v>75.067130258447975</v>
      </c>
      <c r="J86" s="13"/>
      <c r="K86" s="13"/>
    </row>
    <row r="87" spans="6:14" ht="15" thickBot="1" x14ac:dyDescent="0.4">
      <c r="F87" s="14" t="s">
        <v>46</v>
      </c>
      <c r="G87" s="14">
        <v>22</v>
      </c>
      <c r="H87" s="14">
        <v>1627.3440069318692</v>
      </c>
      <c r="I87" s="14"/>
      <c r="J87" s="14"/>
      <c r="K87" s="14"/>
    </row>
    <row r="88" spans="6:14" ht="15" thickBot="1" x14ac:dyDescent="0.4"/>
    <row r="89" spans="6:14" x14ac:dyDescent="0.35">
      <c r="F89" s="15"/>
      <c r="G89" s="15" t="s">
        <v>79</v>
      </c>
      <c r="H89" s="15" t="s">
        <v>68</v>
      </c>
      <c r="I89" s="15" t="s">
        <v>80</v>
      </c>
      <c r="J89" s="15" t="s">
        <v>81</v>
      </c>
      <c r="K89" s="15" t="s">
        <v>82</v>
      </c>
      <c r="L89" s="15" t="s">
        <v>83</v>
      </c>
      <c r="M89" s="15" t="s">
        <v>84</v>
      </c>
      <c r="N89" s="15" t="s">
        <v>85</v>
      </c>
    </row>
    <row r="90" spans="6:14" x14ac:dyDescent="0.35">
      <c r="F90" s="13" t="s">
        <v>73</v>
      </c>
      <c r="G90" s="13">
        <v>66.01126139689741</v>
      </c>
      <c r="H90" s="13">
        <v>5.2097043926930517</v>
      </c>
      <c r="I90" s="13">
        <v>12.670826676746282</v>
      </c>
      <c r="J90" s="13">
        <v>2.6531519313438114E-11</v>
      </c>
      <c r="K90" s="13">
        <v>55.177088014914332</v>
      </c>
      <c r="L90" s="13">
        <v>76.845434778880488</v>
      </c>
      <c r="M90" s="13">
        <v>55.177088014914332</v>
      </c>
      <c r="N90" s="13">
        <v>76.845434778880488</v>
      </c>
    </row>
    <row r="91" spans="6:14" ht="15" thickBot="1" x14ac:dyDescent="0.4">
      <c r="F91" s="14" t="s">
        <v>86</v>
      </c>
      <c r="G91" s="14">
        <v>-1668.4364105962934</v>
      </c>
      <c r="H91" s="14">
        <v>2025.4872617048279</v>
      </c>
      <c r="I91" s="14">
        <v>-0.82372100883616062</v>
      </c>
      <c r="J91" s="14">
        <v>0.4193552508044055</v>
      </c>
      <c r="K91" s="14">
        <v>-5880.6677623572104</v>
      </c>
      <c r="L91" s="14">
        <v>2543.7949411646241</v>
      </c>
      <c r="M91" s="14">
        <v>-5880.6677623572104</v>
      </c>
      <c r="N91" s="14">
        <v>2543.7949411646241</v>
      </c>
    </row>
    <row r="93" spans="6:14" x14ac:dyDescent="0.35">
      <c r="G93" t="s">
        <v>52</v>
      </c>
    </row>
    <row r="94" spans="6:14" x14ac:dyDescent="0.35">
      <c r="G94" t="s">
        <v>63</v>
      </c>
    </row>
    <row r="95" spans="6:14" ht="15" thickBot="1" x14ac:dyDescent="0.4"/>
    <row r="96" spans="6:14" x14ac:dyDescent="0.35">
      <c r="G96" s="16" t="s">
        <v>64</v>
      </c>
      <c r="H96" s="16"/>
    </row>
    <row r="97" spans="7:15" x14ac:dyDescent="0.35">
      <c r="G97" s="13" t="s">
        <v>65</v>
      </c>
      <c r="H97" s="13">
        <v>0.40591383483200399</v>
      </c>
    </row>
    <row r="98" spans="7:15" x14ac:dyDescent="0.35">
      <c r="G98" s="13" t="s">
        <v>66</v>
      </c>
      <c r="H98" s="13">
        <v>0.16476604130802341</v>
      </c>
    </row>
    <row r="99" spans="7:15" x14ac:dyDescent="0.35">
      <c r="G99" s="13" t="s">
        <v>67</v>
      </c>
      <c r="H99" s="13">
        <v>0.12499299565602454</v>
      </c>
    </row>
    <row r="100" spans="7:15" x14ac:dyDescent="0.35">
      <c r="G100" s="13" t="s">
        <v>68</v>
      </c>
      <c r="H100" s="13">
        <v>8.045149313667709</v>
      </c>
    </row>
    <row r="101" spans="7:15" ht="15" thickBot="1" x14ac:dyDescent="0.4">
      <c r="G101" s="14" t="s">
        <v>69</v>
      </c>
      <c r="H101" s="14">
        <v>23</v>
      </c>
    </row>
    <row r="103" spans="7:15" ht="15" thickBot="1" x14ac:dyDescent="0.4">
      <c r="G103" t="s">
        <v>70</v>
      </c>
    </row>
    <row r="104" spans="7:15" x14ac:dyDescent="0.35">
      <c r="G104" s="15"/>
      <c r="H104" s="15" t="s">
        <v>74</v>
      </c>
      <c r="I104" s="15" t="s">
        <v>75</v>
      </c>
      <c r="J104" s="15" t="s">
        <v>76</v>
      </c>
      <c r="K104" s="15" t="s">
        <v>77</v>
      </c>
      <c r="L104" s="15" t="s">
        <v>78</v>
      </c>
    </row>
    <row r="105" spans="7:15" x14ac:dyDescent="0.35">
      <c r="G105" s="13" t="s">
        <v>71</v>
      </c>
      <c r="H105" s="13">
        <v>1</v>
      </c>
      <c r="I105" s="13">
        <v>268.13102986850072</v>
      </c>
      <c r="J105" s="13">
        <v>268.13102986850072</v>
      </c>
      <c r="K105" s="13">
        <v>4.1426558767883233</v>
      </c>
      <c r="L105" s="13">
        <v>5.4630302976301545E-2</v>
      </c>
    </row>
    <row r="106" spans="7:15" x14ac:dyDescent="0.35">
      <c r="G106" s="13" t="s">
        <v>72</v>
      </c>
      <c r="H106" s="13">
        <v>21</v>
      </c>
      <c r="I106" s="13">
        <v>1359.2129770633685</v>
      </c>
      <c r="J106" s="13">
        <v>64.724427479208018</v>
      </c>
      <c r="K106" s="13"/>
      <c r="L106" s="13"/>
    </row>
    <row r="107" spans="7:15" ht="15" thickBot="1" x14ac:dyDescent="0.4">
      <c r="G107" s="14" t="s">
        <v>46</v>
      </c>
      <c r="H107" s="14">
        <v>22</v>
      </c>
      <c r="I107" s="14">
        <v>1627.3440069318692</v>
      </c>
      <c r="J107" s="14"/>
      <c r="K107" s="14"/>
      <c r="L107" s="14"/>
    </row>
    <row r="108" spans="7:15" ht="15" thickBot="1" x14ac:dyDescent="0.4"/>
    <row r="109" spans="7:15" x14ac:dyDescent="0.35">
      <c r="G109" s="15"/>
      <c r="H109" s="15" t="s">
        <v>79</v>
      </c>
      <c r="I109" s="15" t="s">
        <v>68</v>
      </c>
      <c r="J109" s="15" t="s">
        <v>80</v>
      </c>
      <c r="K109" s="15" t="s">
        <v>81</v>
      </c>
      <c r="L109" s="15" t="s">
        <v>82</v>
      </c>
      <c r="M109" s="15" t="s">
        <v>83</v>
      </c>
      <c r="N109" s="15" t="s">
        <v>84</v>
      </c>
      <c r="O109" s="15" t="s">
        <v>85</v>
      </c>
    </row>
    <row r="110" spans="7:15" x14ac:dyDescent="0.35">
      <c r="G110" s="13" t="s">
        <v>73</v>
      </c>
      <c r="H110" s="13">
        <v>48.974650644005791</v>
      </c>
      <c r="I110" s="13">
        <v>6.6092156061906557</v>
      </c>
      <c r="J110" s="13">
        <v>7.4100549236330995</v>
      </c>
      <c r="K110" s="13">
        <v>2.7494656997188926E-7</v>
      </c>
      <c r="L110" s="13">
        <v>35.230034366581457</v>
      </c>
      <c r="M110" s="13">
        <v>62.719266921430126</v>
      </c>
      <c r="N110" s="13">
        <v>35.230034366581457</v>
      </c>
      <c r="O110" s="13">
        <v>62.719266921430126</v>
      </c>
    </row>
    <row r="111" spans="7:15" ht="15" thickBot="1" x14ac:dyDescent="0.4">
      <c r="G111" s="14" t="s">
        <v>86</v>
      </c>
      <c r="H111" s="14">
        <v>21.686297990571767</v>
      </c>
      <c r="I111" s="14">
        <v>10.654816921093422</v>
      </c>
      <c r="J111" s="14">
        <v>2.0353515364153503</v>
      </c>
      <c r="K111" s="14">
        <v>5.4630302976301455E-2</v>
      </c>
      <c r="L111" s="14">
        <v>-0.47160679157286722</v>
      </c>
      <c r="M111" s="14">
        <v>43.8442027727164</v>
      </c>
      <c r="N111" s="14">
        <v>-0.47160679157286722</v>
      </c>
      <c r="O111" s="14">
        <v>43.8442027727164</v>
      </c>
    </row>
    <row r="113" spans="8:13" x14ac:dyDescent="0.35">
      <c r="H113" t="s">
        <v>53</v>
      </c>
    </row>
    <row r="114" spans="8:13" x14ac:dyDescent="0.35">
      <c r="H114" t="s">
        <v>63</v>
      </c>
    </row>
    <row r="115" spans="8:13" ht="15" thickBot="1" x14ac:dyDescent="0.4"/>
    <row r="116" spans="8:13" x14ac:dyDescent="0.35">
      <c r="H116" s="16" t="s">
        <v>64</v>
      </c>
      <c r="I116" s="16"/>
    </row>
    <row r="117" spans="8:13" x14ac:dyDescent="0.35">
      <c r="H117" s="13" t="s">
        <v>65</v>
      </c>
      <c r="I117" s="13">
        <v>0.35756211061799287</v>
      </c>
    </row>
    <row r="118" spans="8:13" x14ac:dyDescent="0.35">
      <c r="H118" s="13" t="s">
        <v>66</v>
      </c>
      <c r="I118" s="13">
        <v>0.12785066294959377</v>
      </c>
    </row>
    <row r="119" spans="8:13" x14ac:dyDescent="0.35">
      <c r="H119" s="13" t="s">
        <v>67</v>
      </c>
      <c r="I119" s="13">
        <v>8.6319742137669658E-2</v>
      </c>
    </row>
    <row r="120" spans="8:13" x14ac:dyDescent="0.35">
      <c r="H120" s="13" t="s">
        <v>68</v>
      </c>
      <c r="I120" s="13">
        <v>8.2210154534368041</v>
      </c>
    </row>
    <row r="121" spans="8:13" ht="15" thickBot="1" x14ac:dyDescent="0.4">
      <c r="H121" s="14" t="s">
        <v>69</v>
      </c>
      <c r="I121" s="14">
        <v>23</v>
      </c>
    </row>
    <row r="123" spans="8:13" ht="15" thickBot="1" x14ac:dyDescent="0.4">
      <c r="H123" t="s">
        <v>70</v>
      </c>
    </row>
    <row r="124" spans="8:13" x14ac:dyDescent="0.35">
      <c r="H124" s="15"/>
      <c r="I124" s="15" t="s">
        <v>74</v>
      </c>
      <c r="J124" s="15" t="s">
        <v>75</v>
      </c>
      <c r="K124" s="15" t="s">
        <v>76</v>
      </c>
      <c r="L124" s="15" t="s">
        <v>77</v>
      </c>
      <c r="M124" s="15" t="s">
        <v>78</v>
      </c>
    </row>
    <row r="125" spans="8:13" x14ac:dyDescent="0.35">
      <c r="H125" s="13" t="s">
        <v>71</v>
      </c>
      <c r="I125" s="13">
        <v>1</v>
      </c>
      <c r="J125" s="13">
        <v>208.0570101332878</v>
      </c>
      <c r="K125" s="13">
        <v>208.0570101332878</v>
      </c>
      <c r="L125" s="13">
        <v>3.0784451789204268</v>
      </c>
      <c r="M125" s="13">
        <v>9.3918067734884397E-2</v>
      </c>
    </row>
    <row r="126" spans="8:13" x14ac:dyDescent="0.35">
      <c r="H126" s="13" t="s">
        <v>72</v>
      </c>
      <c r="I126" s="13">
        <v>21</v>
      </c>
      <c r="J126" s="13">
        <v>1419.2869967985814</v>
      </c>
      <c r="K126" s="13">
        <v>67.585095085646728</v>
      </c>
      <c r="L126" s="13"/>
      <c r="M126" s="13"/>
    </row>
    <row r="127" spans="8:13" ht="15" thickBot="1" x14ac:dyDescent="0.4">
      <c r="H127" s="14" t="s">
        <v>46</v>
      </c>
      <c r="I127" s="14">
        <v>22</v>
      </c>
      <c r="J127" s="14">
        <v>1627.3440069318692</v>
      </c>
      <c r="K127" s="14"/>
      <c r="L127" s="14"/>
      <c r="M127" s="14"/>
    </row>
    <row r="128" spans="8:13" ht="15" thickBot="1" x14ac:dyDescent="0.4"/>
    <row r="129" spans="8:16" x14ac:dyDescent="0.35">
      <c r="H129" s="15"/>
      <c r="I129" s="15" t="s">
        <v>79</v>
      </c>
      <c r="J129" s="15" t="s">
        <v>68</v>
      </c>
      <c r="K129" s="15" t="s">
        <v>80</v>
      </c>
      <c r="L129" s="15" t="s">
        <v>81</v>
      </c>
      <c r="M129" s="15" t="s">
        <v>82</v>
      </c>
      <c r="N129" s="15" t="s">
        <v>83</v>
      </c>
      <c r="O129" s="15" t="s">
        <v>84</v>
      </c>
      <c r="P129" s="15" t="s">
        <v>85</v>
      </c>
    </row>
    <row r="130" spans="8:16" x14ac:dyDescent="0.35">
      <c r="H130" s="13" t="s">
        <v>73</v>
      </c>
      <c r="I130" s="13">
        <v>68.29615682355842</v>
      </c>
      <c r="J130" s="13">
        <v>3.9839835941360797</v>
      </c>
      <c r="K130" s="13">
        <v>17.142680236957233</v>
      </c>
      <c r="L130" s="13">
        <v>7.9838570424873853E-14</v>
      </c>
      <c r="M130" s="13">
        <v>60.011009384025087</v>
      </c>
      <c r="N130" s="13">
        <v>76.581304263091752</v>
      </c>
      <c r="O130" s="13">
        <v>60.011009384025087</v>
      </c>
      <c r="P130" s="13">
        <v>76.581304263091752</v>
      </c>
    </row>
    <row r="131" spans="8:16" ht="15" thickBot="1" x14ac:dyDescent="0.4">
      <c r="H131" s="14" t="s">
        <v>86</v>
      </c>
      <c r="I131" s="14">
        <v>-69.474822837291029</v>
      </c>
      <c r="J131" s="14">
        <v>39.596950070048059</v>
      </c>
      <c r="K131" s="14">
        <v>-1.754549850793766</v>
      </c>
      <c r="L131" s="14">
        <v>9.3918067734884619E-2</v>
      </c>
      <c r="M131" s="14">
        <v>-151.82118841195364</v>
      </c>
      <c r="N131" s="14">
        <v>12.871542737371598</v>
      </c>
      <c r="O131" s="14">
        <v>-151.82118841195364</v>
      </c>
      <c r="P131" s="14">
        <v>12.871542737371598</v>
      </c>
    </row>
    <row r="133" spans="8:16" x14ac:dyDescent="0.35">
      <c r="I133" t="s">
        <v>54</v>
      </c>
    </row>
    <row r="134" spans="8:16" x14ac:dyDescent="0.35">
      <c r="I134" t="s">
        <v>63</v>
      </c>
    </row>
    <row r="135" spans="8:16" ht="15" thickBot="1" x14ac:dyDescent="0.4"/>
    <row r="136" spans="8:16" x14ac:dyDescent="0.35">
      <c r="I136" s="16" t="s">
        <v>64</v>
      </c>
      <c r="J136" s="16"/>
    </row>
    <row r="137" spans="8:16" x14ac:dyDescent="0.35">
      <c r="I137" s="13" t="s">
        <v>65</v>
      </c>
      <c r="J137" s="13">
        <v>5.3632192076216223E-2</v>
      </c>
    </row>
    <row r="138" spans="8:16" x14ac:dyDescent="0.35">
      <c r="I138" s="13" t="s">
        <v>66</v>
      </c>
      <c r="J138" s="13">
        <v>2.8764120269001501E-3</v>
      </c>
    </row>
    <row r="139" spans="8:16" x14ac:dyDescent="0.35">
      <c r="I139" s="13" t="s">
        <v>67</v>
      </c>
      <c r="J139" s="13">
        <v>-4.4605663590866512E-2</v>
      </c>
    </row>
    <row r="140" spans="8:16" x14ac:dyDescent="0.35">
      <c r="I140" s="13" t="s">
        <v>68</v>
      </c>
      <c r="J140" s="13">
        <v>8.7903168994785617</v>
      </c>
    </row>
    <row r="141" spans="8:16" ht="15" thickBot="1" x14ac:dyDescent="0.4">
      <c r="I141" s="14" t="s">
        <v>69</v>
      </c>
      <c r="J141" s="14">
        <v>23</v>
      </c>
    </row>
    <row r="143" spans="8:16" ht="15" thickBot="1" x14ac:dyDescent="0.4">
      <c r="I143" t="s">
        <v>70</v>
      </c>
    </row>
    <row r="144" spans="8:16" x14ac:dyDescent="0.35">
      <c r="I144" s="15"/>
      <c r="J144" s="15" t="s">
        <v>74</v>
      </c>
      <c r="K144" s="15" t="s">
        <v>75</v>
      </c>
      <c r="L144" s="15" t="s">
        <v>76</v>
      </c>
      <c r="M144" s="15" t="s">
        <v>77</v>
      </c>
      <c r="N144" s="15" t="s">
        <v>78</v>
      </c>
    </row>
    <row r="145" spans="9:17" x14ac:dyDescent="0.35">
      <c r="I145" s="13" t="s">
        <v>71</v>
      </c>
      <c r="J145" s="13">
        <v>1</v>
      </c>
      <c r="K145" s="13">
        <v>4.6809118734427102</v>
      </c>
      <c r="L145" s="13">
        <v>4.6809118734427102</v>
      </c>
      <c r="M145" s="13">
        <v>6.057890244848238E-2</v>
      </c>
      <c r="N145" s="13">
        <v>0.80797303987378655</v>
      </c>
    </row>
    <row r="146" spans="9:17" x14ac:dyDescent="0.35">
      <c r="I146" s="13" t="s">
        <v>72</v>
      </c>
      <c r="J146" s="13">
        <v>21</v>
      </c>
      <c r="K146" s="13">
        <v>1622.6630950584265</v>
      </c>
      <c r="L146" s="13">
        <v>77.269671193258404</v>
      </c>
      <c r="M146" s="13"/>
      <c r="N146" s="13"/>
    </row>
    <row r="147" spans="9:17" ht="15" thickBot="1" x14ac:dyDescent="0.4">
      <c r="I147" s="14" t="s">
        <v>46</v>
      </c>
      <c r="J147" s="14">
        <v>22</v>
      </c>
      <c r="K147" s="14">
        <v>1627.3440069318692</v>
      </c>
      <c r="L147" s="14"/>
      <c r="M147" s="14"/>
      <c r="N147" s="14"/>
    </row>
    <row r="148" spans="9:17" ht="15" thickBot="1" x14ac:dyDescent="0.4"/>
    <row r="149" spans="9:17" x14ac:dyDescent="0.35">
      <c r="I149" s="15"/>
      <c r="J149" s="15" t="s">
        <v>79</v>
      </c>
      <c r="K149" s="15" t="s">
        <v>68</v>
      </c>
      <c r="L149" s="15" t="s">
        <v>80</v>
      </c>
      <c r="M149" s="15" t="s">
        <v>81</v>
      </c>
      <c r="N149" s="15" t="s">
        <v>82</v>
      </c>
      <c r="O149" s="15" t="s">
        <v>83</v>
      </c>
      <c r="P149" s="15" t="s">
        <v>84</v>
      </c>
      <c r="Q149" s="15" t="s">
        <v>85</v>
      </c>
    </row>
    <row r="150" spans="9:17" x14ac:dyDescent="0.35">
      <c r="I150" s="13" t="s">
        <v>73</v>
      </c>
      <c r="J150" s="13">
        <v>63.680852660600031</v>
      </c>
      <c r="K150" s="13">
        <v>7.1250321369932852</v>
      </c>
      <c r="L150" s="13">
        <v>8.9376232185631821</v>
      </c>
      <c r="M150" s="13">
        <v>1.3329160971581227E-8</v>
      </c>
      <c r="N150" s="13">
        <v>48.863537184379148</v>
      </c>
      <c r="O150" s="13">
        <v>78.498168136820908</v>
      </c>
      <c r="P150" s="13">
        <v>48.863537184379148</v>
      </c>
      <c r="Q150" s="13">
        <v>78.498168136820908</v>
      </c>
    </row>
    <row r="151" spans="9:17" ht="15" thickBot="1" x14ac:dyDescent="0.4">
      <c r="I151" s="14" t="s">
        <v>86</v>
      </c>
      <c r="J151" s="14">
        <v>-284.07766923433496</v>
      </c>
      <c r="K151" s="14">
        <v>1154.187577623386</v>
      </c>
      <c r="L151" s="14">
        <v>-0.24612781729923466</v>
      </c>
      <c r="M151" s="14">
        <v>0.80797303987378188</v>
      </c>
      <c r="N151" s="14">
        <v>-2684.3421350726321</v>
      </c>
      <c r="O151" s="14">
        <v>2116.1867966039626</v>
      </c>
      <c r="P151" s="14">
        <v>-2684.3421350726321</v>
      </c>
      <c r="Q151" s="14">
        <v>2116.1867966039626</v>
      </c>
    </row>
    <row r="153" spans="9:17" x14ac:dyDescent="0.35">
      <c r="J153" t="s">
        <v>55</v>
      </c>
    </row>
    <row r="154" spans="9:17" x14ac:dyDescent="0.35">
      <c r="J154" t="s">
        <v>63</v>
      </c>
    </row>
    <row r="155" spans="9:17" ht="15" thickBot="1" x14ac:dyDescent="0.4"/>
    <row r="156" spans="9:17" x14ac:dyDescent="0.35">
      <c r="J156" s="16" t="s">
        <v>64</v>
      </c>
      <c r="K156" s="16"/>
    </row>
    <row r="157" spans="9:17" x14ac:dyDescent="0.35">
      <c r="J157" s="13" t="s">
        <v>65</v>
      </c>
      <c r="K157" s="13">
        <v>0.34817365439263154</v>
      </c>
    </row>
    <row r="158" spans="9:17" x14ac:dyDescent="0.35">
      <c r="J158" s="13" t="s">
        <v>66</v>
      </c>
      <c r="K158" s="13">
        <v>0.12122489361311962</v>
      </c>
    </row>
    <row r="159" spans="9:17" x14ac:dyDescent="0.35">
      <c r="J159" s="13" t="s">
        <v>67</v>
      </c>
      <c r="K159" s="13">
        <v>7.9378459975649129E-2</v>
      </c>
    </row>
    <row r="160" spans="9:17" x14ac:dyDescent="0.35">
      <c r="J160" s="13" t="s">
        <v>68</v>
      </c>
      <c r="K160" s="13">
        <v>8.2521841346039881</v>
      </c>
    </row>
    <row r="161" spans="10:18" ht="15" thickBot="1" x14ac:dyDescent="0.4">
      <c r="J161" s="14" t="s">
        <v>69</v>
      </c>
      <c r="K161" s="14">
        <v>23</v>
      </c>
    </row>
    <row r="163" spans="10:18" ht="15" thickBot="1" x14ac:dyDescent="0.4">
      <c r="J163" t="s">
        <v>70</v>
      </c>
    </row>
    <row r="164" spans="10:18" x14ac:dyDescent="0.35">
      <c r="J164" s="15"/>
      <c r="K164" s="15" t="s">
        <v>74</v>
      </c>
      <c r="L164" s="15" t="s">
        <v>75</v>
      </c>
      <c r="M164" s="15" t="s">
        <v>76</v>
      </c>
      <c r="N164" s="15" t="s">
        <v>77</v>
      </c>
      <c r="O164" s="15" t="s">
        <v>78</v>
      </c>
    </row>
    <row r="165" spans="10:18" x14ac:dyDescent="0.35">
      <c r="J165" s="13" t="s">
        <v>71</v>
      </c>
      <c r="K165" s="13">
        <v>1</v>
      </c>
      <c r="L165" s="13">
        <v>197.27460411226366</v>
      </c>
      <c r="M165" s="13">
        <v>197.27460411226366</v>
      </c>
      <c r="N165" s="13">
        <v>2.8968990443326907</v>
      </c>
      <c r="O165" s="13">
        <v>0.10350951147359781</v>
      </c>
    </row>
    <row r="166" spans="10:18" x14ac:dyDescent="0.35">
      <c r="J166" s="13" t="s">
        <v>72</v>
      </c>
      <c r="K166" s="13">
        <v>21</v>
      </c>
      <c r="L166" s="13">
        <v>1430.0694028196056</v>
      </c>
      <c r="M166" s="13">
        <v>68.098542991409786</v>
      </c>
      <c r="N166" s="13"/>
      <c r="O166" s="13"/>
    </row>
    <row r="167" spans="10:18" ht="15" thickBot="1" x14ac:dyDescent="0.4">
      <c r="J167" s="14" t="s">
        <v>46</v>
      </c>
      <c r="K167" s="14">
        <v>22</v>
      </c>
      <c r="L167" s="14">
        <v>1627.3440069318692</v>
      </c>
      <c r="M167" s="14"/>
      <c r="N167" s="14"/>
      <c r="O167" s="14"/>
    </row>
    <row r="168" spans="10:18" ht="15" thickBot="1" x14ac:dyDescent="0.4"/>
    <row r="169" spans="10:18" x14ac:dyDescent="0.35">
      <c r="J169" s="15"/>
      <c r="K169" s="15" t="s">
        <v>79</v>
      </c>
      <c r="L169" s="15" t="s">
        <v>68</v>
      </c>
      <c r="M169" s="15" t="s">
        <v>80</v>
      </c>
      <c r="N169" s="15" t="s">
        <v>81</v>
      </c>
      <c r="O169" s="15" t="s">
        <v>82</v>
      </c>
      <c r="P169" s="15" t="s">
        <v>83</v>
      </c>
      <c r="Q169" s="15" t="s">
        <v>84</v>
      </c>
      <c r="R169" s="15" t="s">
        <v>85</v>
      </c>
    </row>
    <row r="170" spans="10:18" x14ac:dyDescent="0.35">
      <c r="J170" s="13" t="s">
        <v>73</v>
      </c>
      <c r="K170" s="13">
        <v>56.471918137194535</v>
      </c>
      <c r="L170" s="13">
        <v>3.6684221280573897</v>
      </c>
      <c r="M170" s="13">
        <v>15.394062124224291</v>
      </c>
      <c r="N170" s="13">
        <v>6.5183882909534406E-13</v>
      </c>
      <c r="O170" s="13">
        <v>48.84301669138101</v>
      </c>
      <c r="P170" s="13">
        <v>64.100819583008061</v>
      </c>
      <c r="Q170" s="13">
        <v>48.84301669138101</v>
      </c>
      <c r="R170" s="13">
        <v>64.100819583008061</v>
      </c>
    </row>
    <row r="171" spans="10:18" ht="15" thickBot="1" x14ac:dyDescent="0.4">
      <c r="J171" s="14" t="s">
        <v>86</v>
      </c>
      <c r="K171" s="14">
        <v>1566.2176129682866</v>
      </c>
      <c r="L171" s="14">
        <v>920.20676835974962</v>
      </c>
      <c r="M171" s="14">
        <v>1.7020279211378098</v>
      </c>
      <c r="N171" s="14">
        <v>0.10350951147359713</v>
      </c>
      <c r="O171" s="14">
        <v>-347.45712252476596</v>
      </c>
      <c r="P171" s="14">
        <v>3479.8923484613392</v>
      </c>
      <c r="Q171" s="14">
        <v>-347.45712252476596</v>
      </c>
      <c r="R171" s="14">
        <v>3479.8923484613392</v>
      </c>
    </row>
    <row r="173" spans="10:18" x14ac:dyDescent="0.35">
      <c r="K173" t="s">
        <v>56</v>
      </c>
    </row>
    <row r="174" spans="10:18" x14ac:dyDescent="0.35">
      <c r="K174" t="s">
        <v>63</v>
      </c>
    </row>
    <row r="175" spans="10:18" ht="15" thickBot="1" x14ac:dyDescent="0.4"/>
    <row r="176" spans="10:18" x14ac:dyDescent="0.35">
      <c r="K176" s="16" t="s">
        <v>64</v>
      </c>
      <c r="L176" s="16"/>
    </row>
    <row r="177" spans="11:19" x14ac:dyDescent="0.35">
      <c r="K177" s="13" t="s">
        <v>65</v>
      </c>
      <c r="L177" s="13">
        <v>0.51616676254578897</v>
      </c>
    </row>
    <row r="178" spans="11:19" x14ac:dyDescent="0.35">
      <c r="K178" s="13" t="s">
        <v>66</v>
      </c>
      <c r="L178" s="13">
        <v>0.26642812675700095</v>
      </c>
    </row>
    <row r="179" spans="11:19" x14ac:dyDescent="0.35">
      <c r="K179" s="13" t="s">
        <v>67</v>
      </c>
      <c r="L179" s="13">
        <v>0.23149613279304862</v>
      </c>
    </row>
    <row r="180" spans="11:19" x14ac:dyDescent="0.35">
      <c r="K180" s="13" t="s">
        <v>68</v>
      </c>
      <c r="L180" s="13">
        <v>7.5396532431815499</v>
      </c>
    </row>
    <row r="181" spans="11:19" ht="15" thickBot="1" x14ac:dyDescent="0.4">
      <c r="K181" s="14" t="s">
        <v>69</v>
      </c>
      <c r="L181" s="14">
        <v>23</v>
      </c>
    </row>
    <row r="183" spans="11:19" ht="15" thickBot="1" x14ac:dyDescent="0.4">
      <c r="K183" t="s">
        <v>70</v>
      </c>
    </row>
    <row r="184" spans="11:19" x14ac:dyDescent="0.35">
      <c r="K184" s="15"/>
      <c r="L184" s="15" t="s">
        <v>74</v>
      </c>
      <c r="M184" s="15" t="s">
        <v>75</v>
      </c>
      <c r="N184" s="15" t="s">
        <v>76</v>
      </c>
      <c r="O184" s="15" t="s">
        <v>77</v>
      </c>
      <c r="P184" s="15" t="s">
        <v>78</v>
      </c>
    </row>
    <row r="185" spans="11:19" x14ac:dyDescent="0.35">
      <c r="K185" s="13" t="s">
        <v>71</v>
      </c>
      <c r="L185" s="13">
        <v>1</v>
      </c>
      <c r="M185" s="13">
        <v>433.57021535608988</v>
      </c>
      <c r="N185" s="13">
        <v>433.57021535608988</v>
      </c>
      <c r="O185" s="13">
        <v>7.6270517804376796</v>
      </c>
      <c r="P185" s="13">
        <v>1.1689373476767427E-2</v>
      </c>
    </row>
    <row r="186" spans="11:19" x14ac:dyDescent="0.35">
      <c r="K186" s="13" t="s">
        <v>72</v>
      </c>
      <c r="L186" s="13">
        <v>21</v>
      </c>
      <c r="M186" s="13">
        <v>1193.7737915757793</v>
      </c>
      <c r="N186" s="13">
        <v>56.846371027418066</v>
      </c>
      <c r="O186" s="13"/>
      <c r="P186" s="13"/>
    </row>
    <row r="187" spans="11:19" ht="15" thickBot="1" x14ac:dyDescent="0.4">
      <c r="K187" s="14" t="s">
        <v>46</v>
      </c>
      <c r="L187" s="14">
        <v>22</v>
      </c>
      <c r="M187" s="14">
        <v>1627.3440069318692</v>
      </c>
      <c r="N187" s="14"/>
      <c r="O187" s="14"/>
      <c r="P187" s="14"/>
    </row>
    <row r="188" spans="11:19" ht="15" thickBot="1" x14ac:dyDescent="0.4"/>
    <row r="189" spans="11:19" x14ac:dyDescent="0.35">
      <c r="K189" s="15"/>
      <c r="L189" s="15" t="s">
        <v>79</v>
      </c>
      <c r="M189" s="15" t="s">
        <v>68</v>
      </c>
      <c r="N189" s="15" t="s">
        <v>80</v>
      </c>
      <c r="O189" s="15" t="s">
        <v>81</v>
      </c>
      <c r="P189" s="15" t="s">
        <v>82</v>
      </c>
      <c r="Q189" s="15" t="s">
        <v>83</v>
      </c>
      <c r="R189" s="15" t="s">
        <v>84</v>
      </c>
      <c r="S189" s="15" t="s">
        <v>85</v>
      </c>
    </row>
    <row r="190" spans="11:19" x14ac:dyDescent="0.35">
      <c r="K190" s="13" t="s">
        <v>73</v>
      </c>
      <c r="L190" s="13">
        <v>68.968839235488289</v>
      </c>
      <c r="M190" s="13">
        <v>2.9772887401616277</v>
      </c>
      <c r="N190" s="13">
        <v>23.164981718146755</v>
      </c>
      <c r="O190" s="13">
        <v>1.9500308817001386E-16</v>
      </c>
      <c r="P190" s="13">
        <v>62.777228351696337</v>
      </c>
      <c r="Q190" s="13">
        <v>75.160450119280242</v>
      </c>
      <c r="R190" s="13">
        <v>62.777228351696337</v>
      </c>
      <c r="S190" s="13">
        <v>75.160450119280242</v>
      </c>
    </row>
    <row r="191" spans="11:19" ht="15" thickBot="1" x14ac:dyDescent="0.4">
      <c r="K191" s="14" t="s">
        <v>86</v>
      </c>
      <c r="L191" s="14">
        <v>-60.078459863926604</v>
      </c>
      <c r="M191" s="14">
        <v>21.754066079464934</v>
      </c>
      <c r="N191" s="14">
        <v>-2.7617117482528259</v>
      </c>
      <c r="O191" s="14">
        <v>1.1689373476767399E-2</v>
      </c>
      <c r="P191" s="14">
        <v>-105.31851686190268</v>
      </c>
      <c r="Q191" s="14">
        <v>-14.838402865950528</v>
      </c>
      <c r="R191" s="14">
        <v>-105.31851686190268</v>
      </c>
      <c r="S191" s="14">
        <v>-14.838402865950528</v>
      </c>
    </row>
    <row r="193" spans="12:17" x14ac:dyDescent="0.35">
      <c r="L193" t="s">
        <v>57</v>
      </c>
    </row>
    <row r="194" spans="12:17" x14ac:dyDescent="0.35">
      <c r="L194" t="s">
        <v>63</v>
      </c>
    </row>
    <row r="195" spans="12:17" ht="15" thickBot="1" x14ac:dyDescent="0.4"/>
    <row r="196" spans="12:17" x14ac:dyDescent="0.35">
      <c r="L196" s="16" t="s">
        <v>64</v>
      </c>
      <c r="M196" s="16"/>
    </row>
    <row r="197" spans="12:17" x14ac:dyDescent="0.35">
      <c r="L197" s="13" t="s">
        <v>65</v>
      </c>
      <c r="M197" s="13">
        <v>0.34738781652683576</v>
      </c>
    </row>
    <row r="198" spans="12:17" x14ac:dyDescent="0.35">
      <c r="L198" s="13" t="s">
        <v>66</v>
      </c>
      <c r="M198" s="13">
        <v>0.1206782950712825</v>
      </c>
    </row>
    <row r="199" spans="12:17" x14ac:dyDescent="0.35">
      <c r="L199" s="13" t="s">
        <v>67</v>
      </c>
      <c r="M199" s="13">
        <v>7.8805832931819766E-2</v>
      </c>
    </row>
    <row r="200" spans="12:17" x14ac:dyDescent="0.35">
      <c r="L200" s="13" t="s">
        <v>68</v>
      </c>
      <c r="M200" s="13">
        <v>8.2547501669121566</v>
      </c>
    </row>
    <row r="201" spans="12:17" ht="15" thickBot="1" x14ac:dyDescent="0.4">
      <c r="L201" s="14" t="s">
        <v>69</v>
      </c>
      <c r="M201" s="14">
        <v>23</v>
      </c>
    </row>
    <row r="203" spans="12:17" ht="15" thickBot="1" x14ac:dyDescent="0.4">
      <c r="L203" t="s">
        <v>70</v>
      </c>
    </row>
    <row r="204" spans="12:17" x14ac:dyDescent="0.35">
      <c r="L204" s="15"/>
      <c r="M204" s="15" t="s">
        <v>74</v>
      </c>
      <c r="N204" s="15" t="s">
        <v>75</v>
      </c>
      <c r="O204" s="15" t="s">
        <v>76</v>
      </c>
      <c r="P204" s="15" t="s">
        <v>77</v>
      </c>
      <c r="Q204" s="15" t="s">
        <v>78</v>
      </c>
    </row>
    <row r="205" spans="12:17" x14ac:dyDescent="0.35">
      <c r="L205" s="13" t="s">
        <v>71</v>
      </c>
      <c r="M205" s="13">
        <v>1</v>
      </c>
      <c r="N205" s="13">
        <v>196.38510025100732</v>
      </c>
      <c r="O205" s="13">
        <v>196.38510025100732</v>
      </c>
      <c r="P205" s="13">
        <v>2.8820444011471005</v>
      </c>
      <c r="Q205" s="13">
        <v>0.10434383981273741</v>
      </c>
    </row>
    <row r="206" spans="12:17" x14ac:dyDescent="0.35">
      <c r="L206" s="13" t="s">
        <v>72</v>
      </c>
      <c r="M206" s="13">
        <v>21</v>
      </c>
      <c r="N206" s="13">
        <v>1430.9589066808619</v>
      </c>
      <c r="O206" s="13">
        <v>68.140900318136275</v>
      </c>
      <c r="P206" s="13"/>
      <c r="Q206" s="13"/>
    </row>
    <row r="207" spans="12:17" ht="15" thickBot="1" x14ac:dyDescent="0.4">
      <c r="L207" s="14" t="s">
        <v>46</v>
      </c>
      <c r="M207" s="14">
        <v>22</v>
      </c>
      <c r="N207" s="14">
        <v>1627.3440069318692</v>
      </c>
      <c r="O207" s="14"/>
      <c r="P207" s="14"/>
      <c r="Q207" s="14"/>
    </row>
    <row r="208" spans="12:17" ht="15" thickBot="1" x14ac:dyDescent="0.4"/>
    <row r="209" spans="12:20" x14ac:dyDescent="0.35">
      <c r="L209" s="15"/>
      <c r="M209" s="15" t="s">
        <v>79</v>
      </c>
      <c r="N209" s="15" t="s">
        <v>68</v>
      </c>
      <c r="O209" s="15" t="s">
        <v>80</v>
      </c>
      <c r="P209" s="15" t="s">
        <v>81</v>
      </c>
      <c r="Q209" s="15" t="s">
        <v>82</v>
      </c>
      <c r="R209" s="15" t="s">
        <v>83</v>
      </c>
      <c r="S209" s="15" t="s">
        <v>84</v>
      </c>
      <c r="T209" s="15" t="s">
        <v>85</v>
      </c>
    </row>
    <row r="210" spans="12:20" x14ac:dyDescent="0.35">
      <c r="L210" s="13" t="s">
        <v>73</v>
      </c>
      <c r="M210" s="13">
        <v>54.933851703127324</v>
      </c>
      <c r="N210" s="13">
        <v>4.4966349943031201</v>
      </c>
      <c r="O210" s="13">
        <v>12.216657961503248</v>
      </c>
      <c r="P210" s="13">
        <v>5.2312261895056654E-11</v>
      </c>
      <c r="Q210" s="13">
        <v>45.582587314287579</v>
      </c>
      <c r="R210" s="13">
        <v>64.285116091967069</v>
      </c>
      <c r="S210" s="13">
        <v>45.582587314287579</v>
      </c>
      <c r="T210" s="13">
        <v>64.285116091967069</v>
      </c>
    </row>
    <row r="211" spans="12:20" ht="15" thickBot="1" x14ac:dyDescent="0.4">
      <c r="L211" s="14" t="s">
        <v>86</v>
      </c>
      <c r="M211" s="14">
        <v>66.123073292990497</v>
      </c>
      <c r="N211" s="14">
        <v>38.949572649906685</v>
      </c>
      <c r="O211" s="14">
        <v>1.6976585054560005</v>
      </c>
      <c r="P211" s="14">
        <v>0.10434383981273722</v>
      </c>
      <c r="Q211" s="14">
        <v>-14.876997235982031</v>
      </c>
      <c r="R211" s="14">
        <v>147.12314382196303</v>
      </c>
      <c r="S211" s="14">
        <v>-14.876997235982031</v>
      </c>
      <c r="T211" s="14">
        <v>147.12314382196303</v>
      </c>
    </row>
    <row r="213" spans="12:20" x14ac:dyDescent="0.35">
      <c r="M213" t="s">
        <v>58</v>
      </c>
    </row>
    <row r="214" spans="12:20" x14ac:dyDescent="0.35">
      <c r="M214" t="s">
        <v>63</v>
      </c>
    </row>
    <row r="215" spans="12:20" ht="15" thickBot="1" x14ac:dyDescent="0.4"/>
    <row r="216" spans="12:20" x14ac:dyDescent="0.35">
      <c r="M216" s="16" t="s">
        <v>64</v>
      </c>
      <c r="N216" s="16"/>
    </row>
    <row r="217" spans="12:20" x14ac:dyDescent="0.35">
      <c r="M217" s="13" t="s">
        <v>65</v>
      </c>
      <c r="N217" s="13">
        <v>0.24631323983763043</v>
      </c>
    </row>
    <row r="218" spans="12:20" x14ac:dyDescent="0.35">
      <c r="M218" s="13" t="s">
        <v>66</v>
      </c>
      <c r="N218" s="13">
        <v>6.0670212119310042E-2</v>
      </c>
    </row>
    <row r="219" spans="12:20" x14ac:dyDescent="0.35">
      <c r="M219" s="13" t="s">
        <v>67</v>
      </c>
      <c r="N219" s="13">
        <v>1.5940222220229564E-2</v>
      </c>
    </row>
    <row r="220" spans="12:20" x14ac:dyDescent="0.35">
      <c r="M220" s="13" t="s">
        <v>68</v>
      </c>
      <c r="N220" s="13">
        <v>8.531768925163858</v>
      </c>
    </row>
    <row r="221" spans="12:20" ht="15" thickBot="1" x14ac:dyDescent="0.4">
      <c r="M221" s="14" t="s">
        <v>69</v>
      </c>
      <c r="N221" s="14">
        <v>23</v>
      </c>
    </row>
    <row r="223" spans="12:20" ht="15" thickBot="1" x14ac:dyDescent="0.4">
      <c r="M223" t="s">
        <v>70</v>
      </c>
    </row>
    <row r="224" spans="12:20" x14ac:dyDescent="0.35">
      <c r="M224" s="15"/>
      <c r="N224" s="15" t="s">
        <v>74</v>
      </c>
      <c r="O224" s="15" t="s">
        <v>75</v>
      </c>
      <c r="P224" s="15" t="s">
        <v>76</v>
      </c>
      <c r="Q224" s="15" t="s">
        <v>77</v>
      </c>
      <c r="R224" s="15" t="s">
        <v>78</v>
      </c>
    </row>
    <row r="225" spans="13:21" x14ac:dyDescent="0.35">
      <c r="M225" s="13" t="s">
        <v>71</v>
      </c>
      <c r="N225" s="13">
        <v>1</v>
      </c>
      <c r="O225" s="13">
        <v>98.731306091644456</v>
      </c>
      <c r="P225" s="13">
        <v>98.731306091644456</v>
      </c>
      <c r="Q225" s="13">
        <v>1.3563654330393053</v>
      </c>
      <c r="R225" s="13">
        <v>0.25722862256127887</v>
      </c>
    </row>
    <row r="226" spans="13:21" x14ac:dyDescent="0.35">
      <c r="M226" s="13" t="s">
        <v>72</v>
      </c>
      <c r="N226" s="13">
        <v>21</v>
      </c>
      <c r="O226" s="13">
        <v>1528.6127008402248</v>
      </c>
      <c r="P226" s="13">
        <v>72.791080992391656</v>
      </c>
      <c r="Q226" s="13"/>
      <c r="R226" s="13"/>
    </row>
    <row r="227" spans="13:21" ht="15" thickBot="1" x14ac:dyDescent="0.4">
      <c r="M227" s="14" t="s">
        <v>46</v>
      </c>
      <c r="N227" s="14">
        <v>22</v>
      </c>
      <c r="O227" s="14">
        <v>1627.3440069318692</v>
      </c>
      <c r="P227" s="14"/>
      <c r="Q227" s="14"/>
      <c r="R227" s="14"/>
    </row>
    <row r="228" spans="13:21" ht="15" thickBot="1" x14ac:dyDescent="0.4"/>
    <row r="229" spans="13:21" x14ac:dyDescent="0.35">
      <c r="M229" s="15"/>
      <c r="N229" s="15" t="s">
        <v>79</v>
      </c>
      <c r="O229" s="15" t="s">
        <v>68</v>
      </c>
      <c r="P229" s="15" t="s">
        <v>80</v>
      </c>
      <c r="Q229" s="15" t="s">
        <v>81</v>
      </c>
      <c r="R229" s="15" t="s">
        <v>82</v>
      </c>
      <c r="S229" s="15" t="s">
        <v>83</v>
      </c>
      <c r="T229" s="15" t="s">
        <v>84</v>
      </c>
      <c r="U229" s="15" t="s">
        <v>85</v>
      </c>
    </row>
    <row r="230" spans="13:21" x14ac:dyDescent="0.35">
      <c r="M230" s="13" t="s">
        <v>73</v>
      </c>
      <c r="N230" s="13">
        <v>57.636509394072938</v>
      </c>
      <c r="O230" s="13">
        <v>4.1368773420484617</v>
      </c>
      <c r="P230" s="13">
        <v>13.932370875065155</v>
      </c>
      <c r="Q230" s="13">
        <v>4.4288698272462217E-12</v>
      </c>
      <c r="R230" s="13">
        <v>49.033401999608714</v>
      </c>
      <c r="S230" s="13">
        <v>66.239616788537163</v>
      </c>
      <c r="T230" s="13">
        <v>49.033401999608714</v>
      </c>
      <c r="U230" s="13">
        <v>66.239616788537163</v>
      </c>
    </row>
    <row r="231" spans="13:21" ht="15" thickBot="1" x14ac:dyDescent="0.4">
      <c r="M231" s="14" t="s">
        <v>86</v>
      </c>
      <c r="N231" s="14">
        <v>639.72233229550534</v>
      </c>
      <c r="O231" s="14">
        <v>549.29184997145921</v>
      </c>
      <c r="P231" s="14">
        <v>1.1646310287122317</v>
      </c>
      <c r="Q231" s="14">
        <v>0.25722862256127721</v>
      </c>
      <c r="R231" s="14">
        <v>-502.59260370122092</v>
      </c>
      <c r="S231" s="14">
        <v>1782.0372682922316</v>
      </c>
      <c r="T231" s="14">
        <v>-502.59260370122092</v>
      </c>
      <c r="U231" s="14">
        <v>1782.0372682922316</v>
      </c>
    </row>
    <row r="233" spans="13:21" x14ac:dyDescent="0.35">
      <c r="N233" t="s">
        <v>59</v>
      </c>
    </row>
    <row r="234" spans="13:21" x14ac:dyDescent="0.35">
      <c r="N234" t="s">
        <v>63</v>
      </c>
    </row>
    <row r="235" spans="13:21" ht="15" thickBot="1" x14ac:dyDescent="0.4"/>
    <row r="236" spans="13:21" x14ac:dyDescent="0.35">
      <c r="N236" s="16" t="s">
        <v>64</v>
      </c>
      <c r="O236" s="16"/>
    </row>
    <row r="237" spans="13:21" x14ac:dyDescent="0.35">
      <c r="N237" s="13" t="s">
        <v>65</v>
      </c>
      <c r="O237" s="13">
        <v>0.49586061423717365</v>
      </c>
    </row>
    <row r="238" spans="13:21" x14ac:dyDescent="0.35">
      <c r="N238" s="13" t="s">
        <v>66</v>
      </c>
      <c r="O238" s="13">
        <v>0.24587774875166712</v>
      </c>
    </row>
    <row r="239" spans="13:21" x14ac:dyDescent="0.35">
      <c r="N239" s="13" t="s">
        <v>67</v>
      </c>
      <c r="O239" s="13">
        <v>0.20996716535888937</v>
      </c>
    </row>
    <row r="240" spans="13:21" x14ac:dyDescent="0.35">
      <c r="N240" s="13" t="s">
        <v>68</v>
      </c>
      <c r="O240" s="13">
        <v>7.6445322073795987</v>
      </c>
    </row>
    <row r="241" spans="14:22" ht="15" thickBot="1" x14ac:dyDescent="0.4">
      <c r="N241" s="14" t="s">
        <v>69</v>
      </c>
      <c r="O241" s="14">
        <v>23</v>
      </c>
    </row>
    <row r="243" spans="14:22" ht="15" thickBot="1" x14ac:dyDescent="0.4">
      <c r="N243" t="s">
        <v>70</v>
      </c>
    </row>
    <row r="244" spans="14:22" x14ac:dyDescent="0.35">
      <c r="N244" s="15"/>
      <c r="O244" s="15" t="s">
        <v>74</v>
      </c>
      <c r="P244" s="15" t="s">
        <v>75</v>
      </c>
      <c r="Q244" s="15" t="s">
        <v>76</v>
      </c>
      <c r="R244" s="15" t="s">
        <v>77</v>
      </c>
      <c r="S244" s="15" t="s">
        <v>78</v>
      </c>
    </row>
    <row r="245" spans="14:22" x14ac:dyDescent="0.35">
      <c r="N245" s="13" t="s">
        <v>71</v>
      </c>
      <c r="O245" s="13">
        <v>1</v>
      </c>
      <c r="P245" s="13">
        <v>400.12768086892538</v>
      </c>
      <c r="Q245" s="13">
        <v>400.12768086892538</v>
      </c>
      <c r="R245" s="13">
        <v>6.846943867838065</v>
      </c>
      <c r="S245" s="13">
        <v>1.6116264070027926E-2</v>
      </c>
    </row>
    <row r="246" spans="14:22" x14ac:dyDescent="0.35">
      <c r="N246" s="13" t="s">
        <v>72</v>
      </c>
      <c r="O246" s="13">
        <v>21</v>
      </c>
      <c r="P246" s="13">
        <v>1227.2163260629438</v>
      </c>
      <c r="Q246" s="13">
        <v>58.438872669663994</v>
      </c>
      <c r="R246" s="13"/>
      <c r="S246" s="13"/>
    </row>
    <row r="247" spans="14:22" ht="15" thickBot="1" x14ac:dyDescent="0.4">
      <c r="N247" s="14" t="s">
        <v>46</v>
      </c>
      <c r="O247" s="14">
        <v>22</v>
      </c>
      <c r="P247" s="14">
        <v>1627.3440069318692</v>
      </c>
      <c r="Q247" s="14"/>
      <c r="R247" s="14"/>
      <c r="S247" s="14"/>
    </row>
    <row r="248" spans="14:22" ht="15" thickBot="1" x14ac:dyDescent="0.4"/>
    <row r="249" spans="14:22" x14ac:dyDescent="0.35">
      <c r="N249" s="15"/>
      <c r="O249" s="15" t="s">
        <v>79</v>
      </c>
      <c r="P249" s="15" t="s">
        <v>68</v>
      </c>
      <c r="Q249" s="15" t="s">
        <v>80</v>
      </c>
      <c r="R249" s="15" t="s">
        <v>81</v>
      </c>
      <c r="S249" s="15" t="s">
        <v>82</v>
      </c>
      <c r="T249" s="15" t="s">
        <v>83</v>
      </c>
      <c r="U249" s="15" t="s">
        <v>84</v>
      </c>
      <c r="V249" s="15" t="s">
        <v>85</v>
      </c>
    </row>
    <row r="250" spans="14:22" x14ac:dyDescent="0.35">
      <c r="N250" s="13" t="s">
        <v>73</v>
      </c>
      <c r="O250" s="13">
        <v>45.546178755799772</v>
      </c>
      <c r="P250" s="13">
        <v>6.4818632115832822</v>
      </c>
      <c r="Q250" s="13">
        <v>7.0267108806627387</v>
      </c>
      <c r="R250" s="13">
        <v>6.1706453185063259E-7</v>
      </c>
      <c r="S250" s="13">
        <v>32.066406281360159</v>
      </c>
      <c r="T250" s="13">
        <v>59.025951230239386</v>
      </c>
      <c r="U250" s="13">
        <v>32.066406281360159</v>
      </c>
      <c r="V250" s="13">
        <v>59.025951230239386</v>
      </c>
    </row>
    <row r="251" spans="14:22" ht="15" thickBot="1" x14ac:dyDescent="0.4">
      <c r="N251" s="14" t="s">
        <v>86</v>
      </c>
      <c r="O251" s="14">
        <v>29135.374146278671</v>
      </c>
      <c r="P251" s="14">
        <v>11134.538359137814</v>
      </c>
      <c r="Q251" s="14">
        <v>2.6166665564871003</v>
      </c>
      <c r="R251" s="14">
        <v>1.6116264070027992E-2</v>
      </c>
      <c r="S251" s="14">
        <v>5979.834019964248</v>
      </c>
      <c r="T251" s="14">
        <v>52290.914272593094</v>
      </c>
      <c r="U251" s="14">
        <v>5979.834019964248</v>
      </c>
      <c r="V251" s="14">
        <v>52290.914272593094</v>
      </c>
    </row>
  </sheetData>
  <sortState ref="Q26:U36">
    <sortCondition descending="1" ref="T26:T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GIS Data Pull</vt:lpstr>
      <vt:lpstr>Pivot Table</vt:lpstr>
      <vt:lpstr>Raw Acreages</vt:lpstr>
      <vt:lpstr>Cumulative Acreages</vt:lpstr>
      <vt:lpstr>Landcover %</vt:lpstr>
      <vt:lpstr>% Values All</vt:lpstr>
      <vt:lpstr>% Values Target Stations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Brent, Robert - brentrn</dc:creator>
  <cp:lastModifiedBy>R.Brent</cp:lastModifiedBy>
  <dcterms:created xsi:type="dcterms:W3CDTF">2023-07-13T19:55:39Z</dcterms:created>
  <dcterms:modified xsi:type="dcterms:W3CDTF">2024-07-18T18:44:51Z</dcterms:modified>
</cp:coreProperties>
</file>